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10"/>
  <workbookPr codeName="ThisWorkbook"/>
  <mc:AlternateContent xmlns:mc="http://schemas.openxmlformats.org/markup-compatibility/2006">
    <mc:Choice Requires="x15">
      <x15ac:absPath xmlns:x15ac="http://schemas.microsoft.com/office/spreadsheetml/2010/11/ac" url="/Users/Shared/Previously Relocated Items/Gamla HD/Aktuella jobb/SVOA/25_Jonas/Uppdat anläggning/"/>
    </mc:Choice>
  </mc:AlternateContent>
  <xr:revisionPtr revIDLastSave="0" documentId="8_{5A2A4A04-D141-6D44-8995-D505A3445CA9}" xr6:coauthVersionLast="47" xr6:coauthVersionMax="47" xr10:uidLastSave="{00000000-0000-0000-0000-000000000000}"/>
  <bookViews>
    <workbookView xWindow="0" yWindow="500" windowWidth="29040" windowHeight="17520" tabRatio="812" xr2:uid="{62BC68A9-D2A0-461C-A47F-7A91C4E12BD4}"/>
  </bookViews>
  <sheets>
    <sheet name="Reningseffekt" sheetId="13" r:id="rId1"/>
    <sheet name="Referenser" sheetId="14"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0" i="13" l="1"/>
  <c r="C15" i="13"/>
  <c r="K18" i="13"/>
  <c r="I18" i="13"/>
  <c r="C18" i="13"/>
  <c r="C14" i="13"/>
  <c r="C13" i="13"/>
  <c r="C10" i="13"/>
  <c r="K12" i="13"/>
  <c r="L11" i="13"/>
  <c r="M11" i="13" s="1"/>
  <c r="N11" i="13" s="1"/>
  <c r="O11" i="13" s="1"/>
  <c r="P11" i="13" s="1"/>
  <c r="Q11" i="13" s="1"/>
  <c r="R11" i="13" s="1"/>
  <c r="S11" i="13" s="1"/>
  <c r="K11" i="13"/>
  <c r="I12" i="13"/>
  <c r="C11" i="13"/>
  <c r="I10" i="13"/>
  <c r="I11"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Jonas Andersson</author>
    <author>Tove Gannholm</author>
    <author>HPZ400</author>
    <author>Preet</author>
    <author>robert Jönsson</author>
  </authors>
  <commentList>
    <comment ref="B10" authorId="0" shapeId="0" xr:uid="{C836D270-F4ED-460E-ACDB-BB7B7104EFF9}">
      <text>
        <r>
          <rPr>
            <sz val="9"/>
            <color indexed="81"/>
            <rFont val="Tahoma"/>
            <family val="2"/>
          </rPr>
          <t>StormTac (240625) anger 85 %.</t>
        </r>
      </text>
    </comment>
    <comment ref="C10" authorId="1" shapeId="0" xr:uid="{C34D5EE5-0F9A-40F7-8484-325C3EF91234}">
      <text>
        <r>
          <rPr>
            <sz val="9"/>
            <color indexed="81"/>
            <rFont val="Tahoma"/>
            <family val="2"/>
          </rPr>
          <t>Antaget att 55 % av P är partikelbunden och 95 % SS avskiljs, så ger 85 % total rening 73 % rening av lösta P-föroreningar. Värdet har avrundats nedåt.</t>
        </r>
      </text>
    </comment>
    <comment ref="D10" authorId="0" shapeId="0" xr:uid="{3510B8E1-970B-45FC-8C3C-04346313F146}">
      <text>
        <r>
          <rPr>
            <sz val="9"/>
            <color indexed="81"/>
            <rFont val="Tahoma"/>
            <family val="2"/>
          </rPr>
          <t>StormTac (160829) anger 90 % avseende torrt dike baserat på 1 referens. StormTac (240625) anger 90 %. Rimligt att avskiljningen är högre än i dränerade system som nedsänkt växtbädd.</t>
        </r>
      </text>
    </comment>
    <comment ref="H10" authorId="0" shapeId="0" xr:uid="{80340059-3324-4686-A81D-A04AE5768C5F}">
      <text>
        <r>
          <rPr>
            <sz val="9"/>
            <color indexed="81"/>
            <rFont val="Tahoma"/>
            <family val="2"/>
          </rPr>
          <t>StormTac (160829) anger 70 % avseende torrt dike baserat på 1 referens. StormTac (240625) anger 70 %. Rimligt att avskiljningen är högre än i dränerade system som nedsänkt växtbädd.</t>
        </r>
      </text>
    </comment>
    <comment ref="I10" authorId="1" shapeId="0" xr:uid="{EF851800-91F4-4CB3-8B51-E8B19D2E0043}">
      <text>
        <r>
          <rPr>
            <sz val="9"/>
            <color indexed="81"/>
            <rFont val="Tahoma"/>
            <family val="2"/>
          </rPr>
          <t>Antaget att 60 % av Cu är partikelbunden och 95 % SS avskiljs, så ger 70 % total rening 37 % rening av lösta Cu-föroreningar. Värdet har avrundats nedåt.</t>
        </r>
      </text>
    </comment>
    <comment ref="J10" authorId="1" shapeId="0" xr:uid="{CD7B5DFF-E682-402E-891F-332FDCABCCAA}">
      <text>
        <r>
          <rPr>
            <sz val="9"/>
            <color indexed="81"/>
            <rFont val="Tahoma"/>
            <family val="2"/>
          </rPr>
          <t>StormTac (240625) anger 85 %.</t>
        </r>
      </text>
    </comment>
    <comment ref="K10" authorId="1" shapeId="0" xr:uid="{7B5F1F49-708D-48BC-88BC-3484C54F897A}">
      <text>
        <r>
          <rPr>
            <sz val="9"/>
            <color indexed="81"/>
            <rFont val="Tahoma"/>
            <family val="2"/>
          </rPr>
          <t>Antaget att 65 % av Zn är partikelbunden och 95 % SS avskiljs, så ger 85 % total rening 66 % rening av lösta Zn-föroreningar. Värdet har avrundats nedåt.</t>
        </r>
      </text>
    </comment>
    <comment ref="T10" authorId="0" shapeId="0" xr:uid="{AFCB831E-416C-4970-BE21-F2C36F93E635}">
      <text>
        <r>
          <rPr>
            <sz val="9"/>
            <color indexed="81"/>
            <rFont val="Tahoma"/>
            <family val="2"/>
          </rPr>
          <t>StormTac (160829) anger 95 % avseende torrt dike baserat på 1 referens. StormTac (240625) anger 95 %.</t>
        </r>
      </text>
    </comment>
    <comment ref="U10" authorId="1" shapeId="0" xr:uid="{42FE7ABE-2ABE-43F2-81F1-9BF5B646A162}">
      <text>
        <r>
          <rPr>
            <sz val="9"/>
            <color indexed="81"/>
            <rFont val="Tahoma"/>
            <family val="2"/>
          </rPr>
          <t>StormTac (2024) saknar data. En tät grässvål och markprofil bör ha bättre avskiljning än en nedsänkt växtbädd.</t>
        </r>
      </text>
    </comment>
    <comment ref="V10" authorId="1" shapeId="0" xr:uid="{8B9DF86C-2120-4439-9392-2913E738EED5}">
      <text>
        <r>
          <rPr>
            <sz val="9"/>
            <color indexed="81"/>
            <rFont val="Tahoma"/>
            <family val="2"/>
          </rPr>
          <t>StormTac (2024) saknar data. En tät grässvål och markprofil bör ha lika eller bättre avskiljning än en nedsänkt växtbädd.</t>
        </r>
      </text>
    </comment>
    <comment ref="B11" authorId="0" shapeId="0" xr:uid="{5125DCB6-C108-40AC-9113-B700A056946E}">
      <text>
        <r>
          <rPr>
            <sz val="9"/>
            <color indexed="81"/>
            <rFont val="Tahoma"/>
            <family val="2"/>
          </rPr>
          <t>Data från StormTac (160829) avseende permeabel asfalt anger 65 %. StormTac (240625) anger 65 %.</t>
        </r>
      </text>
    </comment>
    <comment ref="C11" authorId="1" shapeId="0" xr:uid="{59A98965-F7C3-4B96-BF63-3FC40FE01556}">
      <text>
        <r>
          <rPr>
            <sz val="9"/>
            <color indexed="81"/>
            <rFont val="Tahoma"/>
            <family val="2"/>
          </rPr>
          <t>Antaget att 55 % av P är partikelbunden, så ger 65 % total rening 47 % rening av lösta P-föroreningar. Värdet har avrundats nedåt.</t>
        </r>
      </text>
    </comment>
    <comment ref="D11" authorId="0" shapeId="0" xr:uid="{A547D6C5-4D75-4F53-830F-514F99596AD2}">
      <text>
        <r>
          <rPr>
            <sz val="9"/>
            <color indexed="81"/>
            <rFont val="Tahoma"/>
            <family val="2"/>
          </rPr>
          <t>StormTac (160829) anger 75 % avseende permeabel asfalt. Värdet här sänkts till det för nedsänkt växtbädd, då det antas rimligt att den genomsläppliga beläggningen inte har högre reningsgrad. Även StormTac (240625) anger 75 %.</t>
        </r>
      </text>
    </comment>
    <comment ref="H11" authorId="0" shapeId="0" xr:uid="{5EB3091C-7292-4DAE-A56B-9802469BA4D1}">
      <text>
        <r>
          <rPr>
            <sz val="9"/>
            <color indexed="81"/>
            <rFont val="Tahoma"/>
            <family val="2"/>
          </rPr>
          <t>StormTac (160829 och 240625) anger 75 % avseende permeabel asfalt. Värdet här sänkts till det för nedsänkt växtbädd, då det antas rimligt att den genomsläppliga beläggningen inte har högre reningsgrad.</t>
        </r>
      </text>
    </comment>
    <comment ref="I11" authorId="1" shapeId="0" xr:uid="{07EBB58E-3254-46FA-B6CB-6A8F7944D55B}">
      <text>
        <r>
          <rPr>
            <sz val="9"/>
            <color indexed="81"/>
            <rFont val="Tahoma"/>
            <family val="2"/>
          </rPr>
          <t>Antaget att 60 % av Cu är partikelbunden och 80 % SS avskiljs, så ger 65 % total rening 49 % rening av lösta Cu-föroreningar. Värdet har avrundats nedåt.</t>
        </r>
      </text>
    </comment>
    <comment ref="J11" authorId="0" shapeId="0" xr:uid="{72C2293C-3EBD-4FC4-A1BD-B6BAE7240115}">
      <text>
        <r>
          <rPr>
            <sz val="9"/>
            <color indexed="81"/>
            <rFont val="Tahoma"/>
            <family val="2"/>
          </rPr>
          <t>StormTac (160829 och 240625) anger 95 % avseende permeabel asfalt. Värdet här sänkts till det för nedsänkt växtbädd, då det antas rimligt att den genomsläppliga beläggningen inte har högre reningsgrad.</t>
        </r>
      </text>
    </comment>
    <comment ref="K11" authorId="1" shapeId="0" xr:uid="{A878FB16-07C8-4A96-8097-87B38D11B9AE}">
      <text>
        <r>
          <rPr>
            <sz val="9"/>
            <color indexed="81"/>
            <rFont val="Tahoma"/>
            <family val="2"/>
          </rPr>
          <t>Antaget att 65 % av Zn är partikelbunden och 80 % SS avskiljs, så ger 85 % total rening 94 % rening av lösta Zn-föroreningar. Värdet har avrundats nedåt.</t>
        </r>
      </text>
    </comment>
    <comment ref="T11" authorId="0" shapeId="0" xr:uid="{AF5CC791-6C78-45FE-9F08-64B7DADDD260}">
      <text>
        <r>
          <rPr>
            <sz val="9"/>
            <color indexed="81"/>
            <rFont val="Tahoma"/>
            <family val="2"/>
          </rPr>
          <t xml:space="preserve">StormTac (160829 och 240625) anger 90 % avseende permeabel asfalt. Efter vägning har värdet här sänkts till det för nedsänkt växtbädd. </t>
        </r>
      </text>
    </comment>
    <comment ref="U11" authorId="0" shapeId="0" xr:uid="{50EFD749-7B46-4B84-A6AD-3B9DBE6A763A}">
      <text>
        <r>
          <rPr>
            <sz val="9"/>
            <color indexed="81"/>
            <rFont val="Tahoma"/>
            <family val="2"/>
          </rPr>
          <t>Data från StormTac (160829) avseende permeabel asfalt anger 80 %. StormTac (240625) anger 85 %. Värdet här sänkts till det för nedsänkt växtbädd, då det antas rimligt att den genomsläppliga beläggningen inte har högre reningsgrad.</t>
        </r>
      </text>
    </comment>
    <comment ref="V11" authorId="0" shapeId="0" xr:uid="{D6B70E47-0FB2-4168-ACDE-8023BD217E3D}">
      <text>
        <r>
          <rPr>
            <sz val="9"/>
            <color indexed="81"/>
            <rFont val="Tahoma"/>
            <family val="2"/>
          </rPr>
          <t xml:space="preserve">Data från StormTac (160829) avseende permeabel asfalt anger 75 %. StormTac (240625) anger 75 % för permeabel beläggning. </t>
        </r>
      </text>
    </comment>
    <comment ref="A12" authorId="0" shapeId="0" xr:uid="{1406F4E2-2EB9-4F1D-8079-115F342547D1}">
      <text>
        <r>
          <rPr>
            <sz val="9"/>
            <color indexed="81"/>
            <rFont val="Tahoma"/>
            <family val="2"/>
          </rPr>
          <t>Om diket har ett stypt utlopp bör det få likande reningspotential som en torr damm. Om diket däremot är kort och har utlopp via brunn/rör i botten utan någon flödesstrypning kommer effekten att blir låg. Ett långre dike med god infiltrationsförmåga i jorden får en reningseffekt som närmar sig ett infiltrationsnstråk.</t>
        </r>
      </text>
    </comment>
    <comment ref="B12" authorId="2" shapeId="0" xr:uid="{70F456CE-B4A8-4066-B62F-4C9C77A79BB8}">
      <text>
        <r>
          <rPr>
            <sz val="9"/>
            <color indexed="81"/>
            <rFont val="Tahoma"/>
            <family val="2"/>
          </rPr>
          <t>StormTac (160829) anger 30 %. StormTac (240625) anger 35 %.</t>
        </r>
      </text>
    </comment>
    <comment ref="C12" authorId="0" shapeId="0" xr:uid="{7B9724B3-7F65-4CD6-BE26-A7FD027119D2}">
      <text>
        <r>
          <rPr>
            <sz val="9"/>
            <color indexed="81"/>
            <rFont val="Tahoma"/>
            <family val="2"/>
          </rPr>
          <t xml:space="preserve">På grund av  låg avskiljning av totalhalt har avskiljningen av den lösta halten antagits vara 0. </t>
        </r>
      </text>
    </comment>
    <comment ref="D12" authorId="2" shapeId="0" xr:uid="{BDF6460A-4CD0-494F-BB43-9C781CC8FE2E}">
      <text>
        <r>
          <rPr>
            <sz val="9"/>
            <color indexed="81"/>
            <rFont val="Tahoma"/>
            <family val="2"/>
          </rPr>
          <t xml:space="preserve">StormTac (160829) anger 40 %. StormTac (240625) anger 35 %.
</t>
        </r>
      </text>
    </comment>
    <comment ref="H12" authorId="2" shapeId="0" xr:uid="{A08DD7EF-204D-49C4-88F9-F937F9459427}">
      <text>
        <r>
          <rPr>
            <sz val="9"/>
            <color indexed="81"/>
            <rFont val="Tahoma"/>
            <family val="2"/>
          </rPr>
          <t>StormTac (160829) anger 65 %. StormTac 8240625) anger 50 %.</t>
        </r>
      </text>
    </comment>
    <comment ref="I12" authorId="1" shapeId="0" xr:uid="{C29CDC73-F411-4B49-BC76-1760A396426B}">
      <text>
        <r>
          <rPr>
            <sz val="9"/>
            <color indexed="81"/>
            <rFont val="Tahoma"/>
            <family val="2"/>
          </rPr>
          <t>Antaget att 60 % av Cu är partikelbunden och 70 % SS avskiljs, så ger 50 % total rening 23 % rening av lösta Cu-föroreningar. Värdet har avrundats nedåt.</t>
        </r>
      </text>
    </comment>
    <comment ref="J12" authorId="2" shapeId="0" xr:uid="{FE17FC46-1ECE-40CD-814A-8890BAB42FBF}">
      <text>
        <r>
          <rPr>
            <sz val="9"/>
            <color indexed="81"/>
            <rFont val="Tahoma"/>
            <family val="2"/>
          </rPr>
          <t xml:space="preserve">StormTac (160829 och 240625) anger 65 %.
</t>
        </r>
      </text>
    </comment>
    <comment ref="K12" authorId="1" shapeId="0" xr:uid="{19AC4E3D-00BB-4235-9F0A-AE55D4045ADC}">
      <text>
        <r>
          <rPr>
            <sz val="9"/>
            <color indexed="81"/>
            <rFont val="Tahoma"/>
            <family val="2"/>
          </rPr>
          <t>Antaget att 65 % av Zn är partikelbunden och 70 % SS avskiljs, så ger 65 % total rening 56 % rening av lösta Zn-föroreningar. Värdet har avrundats nedåt.</t>
        </r>
      </text>
    </comment>
    <comment ref="T12" authorId="2" shapeId="0" xr:uid="{8F260A8D-7894-4F68-94A9-EB863F3CF20C}">
      <text>
        <r>
          <rPr>
            <sz val="9"/>
            <color indexed="81"/>
            <rFont val="Tahoma"/>
            <family val="2"/>
          </rPr>
          <t xml:space="preserve">StormTac (160829 och 240625) anger 70 %.
</t>
        </r>
      </text>
    </comment>
    <comment ref="U12" authorId="2" shapeId="0" xr:uid="{FF731269-1D6D-484A-BB37-25EE450B0CB7}">
      <text>
        <r>
          <rPr>
            <sz val="9"/>
            <color indexed="81"/>
            <rFont val="Tahoma"/>
            <family val="2"/>
          </rPr>
          <t>StormTac (160829 och 240625) anger 85 %. Här nedjusterat till samma nivå som nedsänkt växtbädd.</t>
        </r>
      </text>
    </comment>
    <comment ref="V12" authorId="2" shapeId="0" xr:uid="{B5B8688B-A7D6-4E24-8BF8-FF814111AEBB}">
      <text>
        <r>
          <rPr>
            <sz val="9"/>
            <color indexed="81"/>
            <rFont val="Tahoma"/>
            <family val="2"/>
          </rPr>
          <t>StormTac (160829 och 240625) anger 60%.</t>
        </r>
      </text>
    </comment>
    <comment ref="A13" authorId="0" shapeId="0" xr:uid="{86DF15D4-2ED1-4251-92F4-ACFA0A58DC9A}">
      <text>
        <r>
          <rPr>
            <sz val="9"/>
            <color indexed="81"/>
            <rFont val="Tahoma"/>
            <family val="2"/>
          </rPr>
          <t>Reningseffekten har antagits motsvara den för nedsänkt växtbädd.</t>
        </r>
      </text>
    </comment>
    <comment ref="B13" authorId="0" shapeId="0" xr:uid="{81EC559D-8EE2-4DF9-AF14-FF994C52CFF2}">
      <text>
        <r>
          <rPr>
            <sz val="9"/>
            <color indexed="81"/>
            <rFont val="Tahoma"/>
            <family val="2"/>
          </rPr>
          <t>Här antas samma effekt som i en nedsänkt växtbädd. StormTac (240625) anger 60 % för infiltrationsdike av typen makadamdike och 65 % för infiltrationsdike av typen biofilter.</t>
        </r>
      </text>
    </comment>
    <comment ref="C13" authorId="1" shapeId="0" xr:uid="{6B1F4A87-65B2-477C-8AF1-FA10DF202043}">
      <text>
        <r>
          <rPr>
            <sz val="9"/>
            <color indexed="81"/>
            <rFont val="Tahoma"/>
            <family val="2"/>
          </rPr>
          <t>Antaget att 55 % av P är partikelbunden och 80 % SS avskiljs, så ger 65 % total rening 47 % rening av lösta P-föroreningar. Värdet har avrundats nedåt.</t>
        </r>
      </text>
    </comment>
    <comment ref="D13" authorId="0" shapeId="0" xr:uid="{44034B5A-F914-4F43-B4CF-C81050032D93}">
      <text>
        <r>
          <rPr>
            <sz val="9"/>
            <color indexed="81"/>
            <rFont val="Tahoma"/>
            <family val="2"/>
          </rPr>
          <t>Här antas samma effekt som i en nedsänkt växtbädd. StormTac (240625) anger 55 % för infiltrationsdike av typen makadamdike och 40 % för infiltrationsdike av typen biofilter.</t>
        </r>
      </text>
    </comment>
    <comment ref="H13" authorId="0" shapeId="0" xr:uid="{8FEA170B-BD98-410F-A979-ACC5098DA54D}">
      <text>
        <r>
          <rPr>
            <sz val="9"/>
            <color indexed="81"/>
            <rFont val="Tahoma"/>
            <family val="2"/>
          </rPr>
          <t>Här antas samma effekt som i en nedsänkt växtbädd. StormTac (240625) anger 65 % för både infiltrationsdike av typen makadamdike och för infiltrationsdike av typen biofilter.</t>
        </r>
      </text>
    </comment>
    <comment ref="I13" authorId="0" shapeId="0" xr:uid="{54119E72-42DD-4BF2-9951-26C52FE4208F}">
      <text>
        <r>
          <rPr>
            <sz val="9"/>
            <color indexed="81"/>
            <rFont val="Tahoma"/>
            <family val="2"/>
          </rPr>
          <t>Här antas samma effekt som i en nedsänkt växtbädd.</t>
        </r>
      </text>
    </comment>
    <comment ref="J13" authorId="0" shapeId="0" xr:uid="{717A47A1-ECAE-425F-941E-D895025FF5B1}">
      <text>
        <r>
          <rPr>
            <sz val="9"/>
            <color indexed="81"/>
            <rFont val="Tahoma"/>
            <family val="2"/>
          </rPr>
          <t>StormTac (240625) anger 85 %. Här antas samma effekt som i en nedsänkt växtbädd.</t>
        </r>
      </text>
    </comment>
    <comment ref="K13" authorId="0" shapeId="0" xr:uid="{703C44F1-2E71-40C6-ACE5-8CFFB4D63424}">
      <text>
        <r>
          <rPr>
            <sz val="9"/>
            <color indexed="81"/>
            <rFont val="Tahoma"/>
            <family val="2"/>
          </rPr>
          <t>Här antas samma effekt som i en nedsänkt växtbädd.</t>
        </r>
      </text>
    </comment>
    <comment ref="T13" authorId="0" shapeId="0" xr:uid="{17C2BE74-2C35-4F30-B6AC-76FEEF607FD2}">
      <text>
        <r>
          <rPr>
            <sz val="9"/>
            <color indexed="81"/>
            <rFont val="Tahoma"/>
            <family val="2"/>
          </rPr>
          <t>StormTac (240625) anger 80 %. Här antas samma effekt som i en nedsänkt växtbädd.</t>
        </r>
      </text>
    </comment>
    <comment ref="U13" authorId="0" shapeId="0" xr:uid="{06811074-0D83-4D38-A235-424E24FFEA23}">
      <text>
        <r>
          <rPr>
            <sz val="9"/>
            <color indexed="81"/>
            <rFont val="Tahoma"/>
            <family val="2"/>
          </rPr>
          <t>Här antas samma effekt som i en nedsänkt växtbädd. StormTac (240625) anger 90 % för infiltrationsdike av typen makadamdike och 70 % för infiltrationsdike av typen biofilter.</t>
        </r>
      </text>
    </comment>
    <comment ref="V13" authorId="0" shapeId="0" xr:uid="{CD211D0A-F8CE-4E10-9682-BA15C57B929D}">
      <text>
        <r>
          <rPr>
            <sz val="9"/>
            <color indexed="81"/>
            <rFont val="Tahoma"/>
            <family val="2"/>
          </rPr>
          <t>Här antas samma effekt som i en nedsänkt växtbädd. StormTac (240625) anger 60 % för infiltrationsdike av typen makadamdike och 85 % för infiltrationsdike av typen biofilter.</t>
        </r>
      </text>
    </comment>
    <comment ref="A14" authorId="0" shapeId="0" xr:uid="{D076EB8F-C464-4C87-83EC-A227D8A04188}">
      <text>
        <r>
          <rPr>
            <sz val="9"/>
            <color indexed="81"/>
            <rFont val="Tahoma"/>
            <family val="2"/>
          </rPr>
          <t xml:space="preserve">Rimligt att de har något lägre reningseffekt jämfört med infiltrationsståk. Examensarbete av Nilsson och Stigsson 2012 anger att"There is little data and few studies concerning the pollutant removal efficiency of
infiltration trenches (US EPA, 2006; Wyoming Department of Environmental Quality,
1999)."Den distribuerade tillförseln av vatten till makadamdiket gynnar reningsfunktionen, jämfört med ett magasin under mark som har ett inlopp." </t>
        </r>
      </text>
    </comment>
    <comment ref="B14" authorId="0" shapeId="0" xr:uid="{277F5E3B-3759-4254-9D0C-E8C76BB7F717}">
      <text>
        <r>
          <rPr>
            <sz val="9"/>
            <color indexed="81"/>
            <rFont val="Tahoma"/>
            <family val="2"/>
          </rPr>
          <t>StormTac (160829 och 240625) anger 60 %. Referenser i Nilsson och Stigsson (2012) visar 10-100 % avskiljning, de tillförlitligare data pekar på runt 60-70 %.</t>
        </r>
      </text>
    </comment>
    <comment ref="C14" authorId="1" shapeId="0" xr:uid="{D49438D8-3F20-41CB-A9BB-B1FE53868AE4}">
      <text>
        <r>
          <rPr>
            <sz val="9"/>
            <color indexed="81"/>
            <rFont val="Tahoma"/>
            <family val="2"/>
          </rPr>
          <t>Antaget att 55 % av P är partikelbunden och 80 % SS avskiljs, så ger 60 % total rening 36 % rening av lösta P-föroreningar. Värdet har avrundats nedåt.</t>
        </r>
      </text>
    </comment>
    <comment ref="D14" authorId="0" shapeId="0" xr:uid="{93E4E25E-65D1-414A-9D97-54C41B360991}">
      <text>
        <r>
          <rPr>
            <sz val="9"/>
            <color indexed="81"/>
            <rFont val="Tahoma"/>
            <family val="2"/>
          </rPr>
          <t xml:space="preserve">StormTac (160829 och 240625) anger 55 %. Nilsson och Stigsson (2012) uppmätte 47 % men hade då uteslutit negativa värden. Här sätts nivån till samma som för damm. </t>
        </r>
      </text>
    </comment>
    <comment ref="H14" authorId="0" shapeId="0" xr:uid="{50D240DD-45E2-4343-B9ED-C74A50B08FF9}">
      <text>
        <r>
          <rPr>
            <sz val="9"/>
            <color indexed="81"/>
            <rFont val="Tahoma"/>
            <family val="2"/>
          </rPr>
          <t>StormTac (160829) anger 85 %. StormTac (240625) anger 65 %. Nilsson och Stigsson (2012) uppmätte 74 % (då undantogs negativt värde) och refererar till litteratur som anger 85-93 % (dok ref TrV anger 10-90, i StormTac). Här satt till 65 % då det antas rimligt att reningseffekten inte överstiger den i en nedsänkt växtbädd.</t>
        </r>
      </text>
    </comment>
    <comment ref="I14" authorId="3" shapeId="0" xr:uid="{F1150F6C-B0C6-4FC5-980E-25E4A14A0D95}">
      <text>
        <r>
          <rPr>
            <sz val="9"/>
            <color indexed="81"/>
            <rFont val="Tahoma"/>
            <family val="2"/>
          </rPr>
          <t>Nilsson och Stigsson (2012) uppmätte stor variation (-79 till +47 %). 
Beräkning av reduktion av lösta halt utifrån antangandet 60 % av Cu är partikelbunden och 80 % SS avskiljs, så ger 65 % total rening ca 45 % rening av löst Cu.
Med tanke på att makadamdiken ofta saknar ett filtrerande lager, och en viktning mellan liutteraturdata och beräknad reduktion, sätts avskiljningen här till 25 %.</t>
        </r>
      </text>
    </comment>
    <comment ref="J14" authorId="0" shapeId="0" xr:uid="{659CB7E3-D165-4A25-BB64-CD03D667A194}">
      <text>
        <r>
          <rPr>
            <sz val="9"/>
            <color indexed="81"/>
            <rFont val="Tahoma"/>
            <family val="2"/>
          </rPr>
          <t>StormTac (160829 och 240625) anger 85 %. Nilsson och Stigsson 2012 uppmätte 68 % och refererar till litteratur som anger 85-90 % (dok ref TrV anger 15-90 i StormTac). Här antas 70 %, i och med att  makadamdiken ofta saknar ett filtrerande lager</t>
        </r>
      </text>
    </comment>
    <comment ref="K14" authorId="3" shapeId="0" xr:uid="{A38176D9-5280-4B12-BF7D-565DDD2BDF40}">
      <text>
        <r>
          <rPr>
            <sz val="9"/>
            <color indexed="81"/>
            <rFont val="Tahoma"/>
            <family val="2"/>
          </rPr>
          <t>Nilsson och Stigsson (2012) uppmätte stor variation (-54 till +63 %). 
Beräkning av reduktion av lösta halt utifrån antangandet 65 % av Zn är partikelbunden och 80 % SS avskiljs, så ger 70 % total rening ca 50 % rening av lösta Zn-föroreningar.
Med tanke på att makadamdiken ofta saknar ett filtrerande lager, och en viktning mellan liutteraturdata och beräknad reduktion, sätts avskiljningen här till 30 %.</t>
        </r>
      </text>
    </comment>
    <comment ref="T14" authorId="0" shapeId="0" xr:uid="{68C1EDA5-9755-4FBD-B637-BA80F0202FF1}">
      <text>
        <r>
          <rPr>
            <sz val="9"/>
            <color indexed="81"/>
            <rFont val="Tahoma"/>
            <family val="2"/>
          </rPr>
          <t>StormTac (160829) anger 90 % och (240625) 80 %. Nilsson och Stigsson 2012 uppmätte 80% och refererar till litteratur som anger 50-89 %. Här sätts 80 %.</t>
        </r>
      </text>
    </comment>
    <comment ref="U14" authorId="0" shapeId="0" xr:uid="{1597C120-4F83-4B00-9435-48EA5F426A31}">
      <text>
        <r>
          <rPr>
            <sz val="9"/>
            <color indexed="81"/>
            <rFont val="Tahoma"/>
            <family val="2"/>
          </rPr>
          <t>StormTac (160829 och 240625) anger 90 %. Nilsson och Stigsson 2012  refererar till litteratur som anger 89-93 %. Här justerat till samma nivå som för nedsänkt växtbädd.</t>
        </r>
      </text>
    </comment>
    <comment ref="V14" authorId="1" shapeId="0" xr:uid="{42FCA782-97C4-4E8D-9785-6EB5F04EAD7F}">
      <text>
        <r>
          <rPr>
            <sz val="9"/>
            <color indexed="81"/>
            <rFont val="Tahoma"/>
            <family val="2"/>
          </rPr>
          <t>StormTac (240625) anger 60 %.</t>
        </r>
      </text>
    </comment>
    <comment ref="B15" authorId="0" shapeId="0" xr:uid="{0C3D4B5A-650B-4AAB-A5B0-D1B0DBFC4ABF}">
      <text>
        <r>
          <rPr>
            <sz val="9"/>
            <color indexed="81"/>
            <rFont val="Tahoma"/>
            <family val="2"/>
          </rPr>
          <t xml:space="preserve">StormTac (160829 och 240625) anger 65 % baserat på ett stort antal studier. Blecken (2016) anger både effekt avskiljning och läckage. Jordarten i filtret är avgörande för funktionen. Blecken et al. (2024) anger rening mellan 45 - 86 %. </t>
        </r>
      </text>
    </comment>
    <comment ref="C15" authorId="1" shapeId="0" xr:uid="{69B16731-3817-4DF3-966F-6F0EB82ACD7A}">
      <text>
        <r>
          <rPr>
            <sz val="9"/>
            <color indexed="81"/>
            <rFont val="Tahoma"/>
            <family val="2"/>
          </rPr>
          <t>Antaget att 55 % av P är partikelbunden och 80 % SS avskiljs, så ger 65 % total rening 47 % rening av lösta P-föroreningar. Värdet har avrundats nedåt.</t>
        </r>
      </text>
    </comment>
    <comment ref="D15" authorId="0" shapeId="0" xr:uid="{6B85CCC2-35D6-4B03-A5C9-A3845AC1DF52}">
      <text>
        <r>
          <rPr>
            <sz val="9"/>
            <color indexed="81"/>
            <rFont val="Tahoma"/>
            <family val="2"/>
          </rPr>
          <t>Blecken (2016) anger att det sker läckage av Tot-N.  StormTac (160829 och 240625) anger 40 %. Egan et al. (1995) anger 63 %. Jurries (2003) anger 39 - 89 %. Bratieres (2008) anger 70 %. Blecken et al. (2024) anger 54 - 58 % rening av Tot-N i sandbaserade filter.
Reningsgraden har här konservativt satts till 40 %.</t>
        </r>
      </text>
    </comment>
    <comment ref="H15" authorId="0" shapeId="0" xr:uid="{56390B44-E174-4473-813A-7AC1AAD84BF6}">
      <text>
        <r>
          <rPr>
            <sz val="9"/>
            <color indexed="81"/>
            <rFont val="Tahoma"/>
            <family val="2"/>
          </rPr>
          <t>StormTac (160829 och 240625) anger 65 % baserat på ett stort antal studier. Blecken (2016) anger 80 - 90 % för totalhalter av metaller. Blecken et al. (2024) anger &gt; 50 % rening av totalkoppar och det filter som fungerar extra bra verklar rena 70 - 80 %.
Reningsgraden har här konservativt satts till 60 %.</t>
        </r>
      </text>
    </comment>
    <comment ref="I15" authorId="3" shapeId="0" xr:uid="{E86E1F47-5241-4402-9C38-49744DBBBC6C}">
      <text>
        <r>
          <rPr>
            <sz val="9"/>
            <color indexed="81"/>
            <rFont val="Tahoma"/>
            <family val="2"/>
          </rPr>
          <t>12-61% löst Cu (Michael Barrett, 2006). 48% löst Cu (Annette, 2008).  37% löst Cu (Ermilio, 2005) 
StormTac (160829) anger -100. Blecken (2016) pekar på anläggningarna har potential att rena lösta metaller, även om vissa studier visar på läckage. Här sätts avskiljningen till 40, som för våtmark.
Blecken et al. (2024) anger att reningen av löst Cu (Figur 3.20) var endast signifikant för filtren med sand och vegetation (med eller utan tillsatt pimsten och nedsänkt zon). I Malmö låg medianreningen av löst Cu på mellan 50 och 60 procent. I Växjö var reningen 41 % (S+Veg) respektive 26 % (S+Veg+Bkol). I Sundsvall och Stockholm var medianrening låg (&lt; 13 %) för alla filter och löst Cu lakas oftast ut, dvs att reningen var ”negativ”.</t>
        </r>
      </text>
    </comment>
    <comment ref="J15" authorId="0" shapeId="0" xr:uid="{DF6F8EAF-E78D-44CC-B350-96DAFF107047}">
      <text>
        <r>
          <rPr>
            <sz val="9"/>
            <color indexed="81"/>
            <rFont val="Tahoma"/>
            <family val="2"/>
          </rPr>
          <t>StormTac (160829 och 240625) anger 85 % baserat på ett stort antal studier. Blecken (2016) anger 80-90 % för totalhalter av metaller.
Blecken et al. (2024) såg att överlag var rening av total Zn bra och oftast högre än 75 %. Värdena för medianrening var något sämre i sandfilteret (S) i Sundsvall (49 %) och i Stockholm vid filter med kolmakadam utan vegetation (KM, 31 %) och i sandfiltret med vegetation (S+Veg, 60 %). Här observerades även Zn-urlakning.
De filter som fungerar bra verkar klara ca 75-95 % reduktion därför sätts 85 %.</t>
        </r>
      </text>
    </comment>
    <comment ref="K15" authorId="3" shapeId="0" xr:uid="{4071699E-4CEE-42C4-8329-F02ED0E4FAFD}">
      <text>
        <r>
          <rPr>
            <sz val="9"/>
            <color indexed="81"/>
            <rFont val="Tahoma"/>
            <family val="2"/>
          </rPr>
          <t>Semadeni-Davies (2008) anger 59% löst zink. Jurries (2003) anger 30% löst zink. Ermilio (2005) anger 32% löst zink. StormTac (160829) anger 90 %. Blecken (2016) anger att det i fältförsök uppmätts en hög reduktion av löst Zn (70 %) och samtidigt ett utläckage av löst Cu. Löst Zn i labbförsök har avskiljts till 99 %. Blecken et al. (2024) såg att löst Zn renades i regel effektivt (I Malmö och Växjö låg medianreningen av löst Zn &gt; 80 %).  
Här sätts 70 % rening något konservativt. Det verkar vara en relativt rimlig nivå för de filter som fungera bra i Blecken et al. (2024).</t>
        </r>
      </text>
    </comment>
    <comment ref="T15" authorId="0" shapeId="0" xr:uid="{56325439-8BDB-404A-A3C6-E3AB76A3A5CF}">
      <text>
        <r>
          <rPr>
            <sz val="9"/>
            <color indexed="81"/>
            <rFont val="Tahoma"/>
            <family val="2"/>
          </rPr>
          <t>StormTac (160829 och 240625) anger 80 % baserat på ett stort antal studier. Blecken (2016) anger 80-90 % för SS. Blecken et al. (2024) anger medianrening 58 - 97 %.</t>
        </r>
      </text>
    </comment>
    <comment ref="U15" authorId="0" shapeId="0" xr:uid="{0D446AAE-6946-4861-941F-EF044EDF8A38}">
      <text>
        <r>
          <rPr>
            <sz val="9"/>
            <color indexed="81"/>
            <rFont val="Tahoma"/>
            <family val="2"/>
          </rPr>
          <t>StormTac (160829) anger 60 % baserat på en studie. StormTac (240625) anger 70 %. Med tanke på den goda effekt som mark/växtsystem har för att avsklilja olja så bör den här ligga åtminstone i nivå med en damm.
Blecken et al. (2024) såg stark korrelation mellan tyngre fraktioner av petroleumkolväten och SS.</t>
        </r>
      </text>
    </comment>
    <comment ref="V15" authorId="0" shapeId="0" xr:uid="{E6F581F6-2926-4BE7-9C3A-7DD6F6BD3CBA}">
      <text>
        <r>
          <rPr>
            <sz val="9"/>
            <color indexed="81"/>
            <rFont val="Tahoma"/>
            <family val="2"/>
          </rPr>
          <t>StormTac (160829 och 240625) anger 85 %. Blecken et al. (2024) såg stark korrelation mellan de flesta PAH:er och SS.</t>
        </r>
      </text>
    </comment>
    <comment ref="B18" authorId="0" shapeId="0" xr:uid="{E5125D3C-C4F7-4691-9474-D9F5B2A2644E}">
      <text>
        <r>
          <rPr>
            <sz val="9"/>
            <color indexed="81"/>
            <rFont val="Tahoma"/>
            <family val="2"/>
          </rPr>
          <t>StormTac (160829 och 240625) anger 55 %.</t>
        </r>
      </text>
    </comment>
    <comment ref="C18" authorId="1" shapeId="0" xr:uid="{CE7A0E98-854A-4DAC-A702-60D151CD3D6D}">
      <text>
        <r>
          <rPr>
            <sz val="9"/>
            <color indexed="81"/>
            <rFont val="Tahoma"/>
            <family val="2"/>
          </rPr>
          <t>Antaget att 55 % av P är partikelbunden, 90 % SS avskiljs, total reningsgrad 55 %. Värdet har avrundats nedåt.</t>
        </r>
      </text>
    </comment>
    <comment ref="D18" authorId="0" shapeId="0" xr:uid="{3848916A-871C-43EB-BEEF-A0FFBE8A056E}">
      <text>
        <r>
          <rPr>
            <sz val="9"/>
            <color indexed="81"/>
            <rFont val="Tahoma"/>
            <family val="2"/>
          </rPr>
          <t>Data från StormTac (160829) som är ett medelvärde mellan biofilter och makadamfyllt magasin anger 48 %. StormTac (240625) anger 55 %.</t>
        </r>
      </text>
    </comment>
    <comment ref="E18" authorId="0" shapeId="0" xr:uid="{C849FB74-1C4C-4AA0-9D02-A81A839C11AA}">
      <text>
        <r>
          <rPr>
            <b/>
            <sz val="9"/>
            <color indexed="81"/>
            <rFont val="Tahoma"/>
            <family val="2"/>
          </rPr>
          <t>Nilson 2104</t>
        </r>
      </text>
    </comment>
    <comment ref="H18" authorId="0" shapeId="0" xr:uid="{681A95F5-8A41-4C98-9F5B-EB9C10429EC4}">
      <text>
        <r>
          <rPr>
            <sz val="9"/>
            <color indexed="81"/>
            <rFont val="Tahoma"/>
            <family val="2"/>
          </rPr>
          <t xml:space="preserve">Data från StormTac (160829) som är ett medelvärde mellan biofilter och makadamfyllt magasin, 75 %. StormTac (240625) anger 75 %. </t>
        </r>
      </text>
    </comment>
    <comment ref="I18" authorId="1" shapeId="0" xr:uid="{DBA8B509-0989-446E-95D1-27A44DD28CC1}">
      <text>
        <r>
          <rPr>
            <sz val="9"/>
            <color indexed="81"/>
            <rFont val="Tahoma"/>
            <family val="2"/>
          </rPr>
          <t>Antaget att 60 % av Cu är partikelbunden, 90 % SS avskiljs, total reningsgrad 75 %. Värdet har avrundats nedåt.</t>
        </r>
      </text>
    </comment>
    <comment ref="J18" authorId="0" shapeId="0" xr:uid="{BBAAC54A-E0B6-46D6-90DE-7DBE3D5EAD9E}">
      <text>
        <r>
          <rPr>
            <sz val="9"/>
            <color indexed="81"/>
            <rFont val="Tahoma"/>
            <family val="2"/>
          </rPr>
          <t>Data från StormTac (160829) som bygger på en amerikansk undersökning, 85 %. StormTac (240625) anger 80 %.</t>
        </r>
      </text>
    </comment>
    <comment ref="K18" authorId="1" shapeId="0" xr:uid="{953A2F8F-1BAC-40EE-959B-E63EEF780B3B}">
      <text>
        <r>
          <rPr>
            <sz val="9"/>
            <color indexed="81"/>
            <rFont val="Tahoma"/>
            <family val="2"/>
          </rPr>
          <t xml:space="preserve">Antaget att 65 % av Zn är partikelbunden, 90 % SS avskiljs, total reningsgrad 80 %. Värdet har avrundats nedåt.
</t>
        </r>
      </text>
    </comment>
    <comment ref="T18" authorId="0" shapeId="0" xr:uid="{9D109FAC-225D-4BC1-AFD3-BE00F4E43A9B}">
      <text>
        <r>
          <rPr>
            <sz val="9"/>
            <color indexed="81"/>
            <rFont val="Tahoma"/>
            <family val="2"/>
          </rPr>
          <t>StormTac (160829) anger 85 %, referns saknas. StormTac (240625) anger 90 %.</t>
        </r>
      </text>
    </comment>
    <comment ref="U18" authorId="0" shapeId="0" xr:uid="{668AAC4A-F322-4CC9-A3B1-26989996B7D9}">
      <text>
        <r>
          <rPr>
            <sz val="9"/>
            <color indexed="81"/>
            <rFont val="Tahoma"/>
            <family val="2"/>
          </rPr>
          <t xml:space="preserve">StormTac (160829) anger 75 %, referns saknas. StormTac (240625) anger 85 %. </t>
        </r>
      </text>
    </comment>
    <comment ref="V18" authorId="0" shapeId="0" xr:uid="{75706CDC-AED9-46D3-A204-2D23B5A5D882}">
      <text>
        <r>
          <rPr>
            <sz val="9"/>
            <color indexed="81"/>
            <rFont val="Tahoma"/>
            <family val="2"/>
          </rPr>
          <t>StormTac (160829) anger 75 %, referns saknas. StormTac (240625) anger 75 %.</t>
        </r>
      </text>
    </comment>
    <comment ref="A19" authorId="2" shapeId="0" xr:uid="{CDF6F13F-661C-4534-9BBE-7240B23B3C44}">
      <text>
        <r>
          <rPr>
            <sz val="9"/>
            <color indexed="81"/>
            <rFont val="Tahoma"/>
            <family val="2"/>
          </rPr>
          <t xml:space="preserve">Reningseffekten för dessa kan te sig hög jämfört med andra anläggningar.
Samtidigt är avsättningsmagasin (som makadammagasin och kassettmagasin)  anläggningar som ligger närmare föreningskällan vilket ger bättre förutsättningar för rening i end-of-pipeanläggningar.  </t>
        </r>
      </text>
    </comment>
    <comment ref="B19" authorId="2" shapeId="0" xr:uid="{F18ECDBD-672A-4F74-9CDF-D23378111096}">
      <text>
        <r>
          <rPr>
            <sz val="9"/>
            <color indexed="81"/>
            <rFont val="Tahoma"/>
            <family val="2"/>
          </rPr>
          <t>StormTac (160829) anger 70 %. Resultat från Ryska smällen visar denna avskiljningsgrad. Här dras effekten ner med tanke på att vi beskriver en bredare typ av avsättningsmagasin. 55 % innebär effektiv avskiljning av den partikelbundna fraktionen. StormTac (240625) anger 35 % för underjordiskt makadammagasin eller perkolationsmagasin med makadam och 70 % för underjordiskt sedimentationsmagasin.</t>
        </r>
      </text>
    </comment>
    <comment ref="C19" authorId="0" shapeId="0" xr:uid="{663C2348-3218-47B8-B1D7-19CB4BC8120B}">
      <text>
        <r>
          <rPr>
            <sz val="9"/>
            <color indexed="81"/>
            <rFont val="Tahoma"/>
            <family val="2"/>
          </rPr>
          <t xml:space="preserve">Avskiljning av tot-P motsvarar partikelbunden del varför avskiljning av löst P har satts till 0. </t>
        </r>
      </text>
    </comment>
    <comment ref="D19" authorId="2" shapeId="0" xr:uid="{6B257714-B499-4AE7-8393-6AF55D538D9D}">
      <text>
        <r>
          <rPr>
            <sz val="9"/>
            <color indexed="81"/>
            <rFont val="Tahoma"/>
            <family val="2"/>
          </rPr>
          <t>StormTac (160829) anger 15 %. StormTac (240625) anger 45 % för underjordiskt makadammagasin eller perkolationsmagasin med makadam, och 15 % för underjordiskt sedimentationsmagasin.</t>
        </r>
      </text>
    </comment>
    <comment ref="H19" authorId="2" shapeId="0" xr:uid="{EF4AB42D-3948-4C35-8E65-A17A7DDEDF08}">
      <text>
        <r>
          <rPr>
            <sz val="9"/>
            <color indexed="81"/>
            <rFont val="Tahoma"/>
            <family val="2"/>
          </rPr>
          <t>StormTac (160829) anger 70 %. StormTac (240625) anger 60 % för underjordiskt makadammagasin eller perkolationsmagasin med makadam och 70 % för underjordiskt sedimentationsmagasin. Det är rimligt för avsättningsmagasin som är optimalt fungerande. Med tanke på att reduktionen av susp enligt t.ex. StormTac är lägre än i en damm, så har den förmodade reduktionen sänkts så att den inte överträffar en damm.</t>
        </r>
      </text>
    </comment>
    <comment ref="I19" authorId="2" shapeId="0" xr:uid="{D3DE466D-1C58-4E1E-9533-E15FE3A752C4}">
      <text>
        <r>
          <rPr>
            <sz val="9"/>
            <color indexed="81"/>
            <rFont val="Tahoma"/>
            <family val="2"/>
          </rPr>
          <t>Sätts här till densamma som i makadamdike.</t>
        </r>
      </text>
    </comment>
    <comment ref="J19" authorId="2" shapeId="0" xr:uid="{65A8288D-5902-4686-BAD4-C689FD4B914B}">
      <text>
        <r>
          <rPr>
            <sz val="9"/>
            <color indexed="81"/>
            <rFont val="Tahoma"/>
            <family val="2"/>
          </rPr>
          <t xml:space="preserve">StormTac (160829 och 240625) anger 70 %. Det är rimligt för avsättningsmagasin som är optimalt fungerande. Med tanke på att reduktionen av susp enligt t.ex. StormTac är lägre än i en damm, så har den förmodade reduktionen sänkts något.
</t>
        </r>
      </text>
    </comment>
    <comment ref="K19" authorId="2" shapeId="0" xr:uid="{F7C7D6F2-8027-42DD-AB73-D70E1559B827}">
      <text>
        <r>
          <rPr>
            <sz val="9"/>
            <color indexed="81"/>
            <rFont val="Tahoma"/>
            <family val="2"/>
          </rPr>
          <t>Sätts här till densamma som i makadamdike</t>
        </r>
      </text>
    </comment>
    <comment ref="T19" authorId="2" shapeId="0" xr:uid="{AFA0F83A-87C0-434B-B428-5FF9B72B977C}">
      <text>
        <r>
          <rPr>
            <sz val="9"/>
            <color indexed="81"/>
            <rFont val="Tahoma"/>
            <family val="2"/>
          </rPr>
          <t>StormTac (160829) anger 75 %. StormTac (240625) anger 80 % för underjordiskt makadammagasin eller perkolationsmagasin med makadam och 75 % för underjordiskt sedimentationsmagasin.</t>
        </r>
      </text>
    </comment>
    <comment ref="U19" authorId="2" shapeId="0" xr:uid="{9AA5C481-3B26-4F58-B848-003DE8841841}">
      <text>
        <r>
          <rPr>
            <sz val="9"/>
            <color indexed="81"/>
            <rFont val="Tahoma"/>
            <family val="2"/>
          </rPr>
          <t>StormTac (160829) anger 65 %. StormTac (240625) anger 75 % för underjordiskt makadammagasin eller perkolationsmagasin med makadam och 65 % för underjordiskt sedimentationsmagasin. Det är rimligt att effekten i ett avsättningsmagasin är lägre än i en damm, där solljuset bidrar till nedbrytning.</t>
        </r>
      </text>
    </comment>
    <comment ref="V19" authorId="2" shapeId="0" xr:uid="{BAFF3469-17BE-4F7E-90C8-C07F6AD92160}">
      <text>
        <r>
          <rPr>
            <sz val="9"/>
            <color indexed="81"/>
            <rFont val="Tahoma"/>
            <family val="2"/>
          </rPr>
          <t>StormTac (160829) anger 65 %. StormTac (240625) anger 55 % för underjordiskt makadammagasin eller perkolationsmagasin med makadam och 60 % för underjordiskt sedimentationsmagasin. Det är rimligt att effekten i ett avsättningsmagasin är lägre än i en damm, där solljuset bidrar till nedbrytning.</t>
        </r>
      </text>
    </comment>
    <comment ref="A20" authorId="0" shapeId="0" xr:uid="{AA627063-D601-4842-BD0A-9861A964AD25}">
      <text>
        <r>
          <rPr>
            <sz val="9"/>
            <color indexed="81"/>
            <rFont val="Tahoma"/>
            <family val="2"/>
          </rPr>
          <t>Om vattnet infiltrerar i mark och når recipienten via grundvattnet så antas belastningen på ytvattenrecipienten vara 0. Antagandet förutsätter att anläggningen konstrueras så att inkommande vatten inte tillåts brädda förbi.</t>
        </r>
      </text>
    </comment>
    <comment ref="B20" authorId="1" shapeId="0" xr:uid="{8526F817-9583-4109-B334-D25E759F16BA}">
      <text>
        <r>
          <rPr>
            <sz val="9"/>
            <color indexed="81"/>
            <rFont val="Tahoma"/>
            <family val="2"/>
          </rPr>
          <t xml:space="preserve">Avser vatten som infiltrerar/perkoleras till grundvatten och ej direkt belastar ytvatten.  </t>
        </r>
      </text>
    </comment>
    <comment ref="C20" authorId="1" shapeId="0" xr:uid="{6B0D2B37-967F-4B06-AD84-D715E14EB6FE}">
      <text>
        <r>
          <rPr>
            <sz val="9"/>
            <color indexed="81"/>
            <rFont val="Tahoma"/>
            <family val="2"/>
          </rPr>
          <t xml:space="preserve">Avser vatten som infiltrerar/perkoleras till grundvatten och ej direkt belastar ytvatten.  </t>
        </r>
      </text>
    </comment>
    <comment ref="D20" authorId="1" shapeId="0" xr:uid="{57491D52-ED6E-437D-BB60-5A2999CE02A0}">
      <text>
        <r>
          <rPr>
            <sz val="9"/>
            <color indexed="81"/>
            <rFont val="Tahoma"/>
            <family val="2"/>
          </rPr>
          <t xml:space="preserve">Avser vatten som infiltrerar/perkoleras till grundvatten och ej direkt belastar ytvatten.  </t>
        </r>
      </text>
    </comment>
    <comment ref="H20" authorId="1" shapeId="0" xr:uid="{2B022799-7BBE-4CE8-93AD-B783D3A6D17A}">
      <text>
        <r>
          <rPr>
            <sz val="9"/>
            <color indexed="81"/>
            <rFont val="Tahoma"/>
            <family val="2"/>
          </rPr>
          <t xml:space="preserve">Avser vatten som infiltrerar/perkoleras till grundvatten och ej direkt belastar ytvatten.  </t>
        </r>
      </text>
    </comment>
    <comment ref="I20" authorId="1" shapeId="0" xr:uid="{8F67BD82-4DC1-46DA-99CD-E357C6DF1D06}">
      <text>
        <r>
          <rPr>
            <sz val="9"/>
            <color indexed="81"/>
            <rFont val="Tahoma"/>
            <family val="2"/>
          </rPr>
          <t xml:space="preserve">Avser vatten som infiltrerar/perkoleras till grundvatten och ej direkt belastar ytvatten.  </t>
        </r>
      </text>
    </comment>
    <comment ref="J20" authorId="1" shapeId="0" xr:uid="{211D854D-F04B-4E36-AAA0-80238171BF31}">
      <text>
        <r>
          <rPr>
            <sz val="9"/>
            <color indexed="81"/>
            <rFont val="Tahoma"/>
            <family val="2"/>
          </rPr>
          <t xml:space="preserve">Avser vatten som infiltrerar/perkoleras till grundvatten och ej direkt belastar ytvatten.  </t>
        </r>
      </text>
    </comment>
    <comment ref="K20" authorId="1" shapeId="0" xr:uid="{92E74FBC-0000-4798-99BD-B762F763D7A8}">
      <text>
        <r>
          <rPr>
            <sz val="9"/>
            <color indexed="81"/>
            <rFont val="Tahoma"/>
            <family val="2"/>
          </rPr>
          <t xml:space="preserve">Avser vatten som infiltrerar/perkoleras till grundvatten och ej direkt belastar ytvatten.  </t>
        </r>
      </text>
    </comment>
    <comment ref="T20" authorId="1" shapeId="0" xr:uid="{26007BCB-E1A0-4D90-BF6E-4D1B06654433}">
      <text>
        <r>
          <rPr>
            <sz val="9"/>
            <color indexed="81"/>
            <rFont val="Tahoma"/>
            <family val="2"/>
          </rPr>
          <t xml:space="preserve">Avser vatten som infiltrerar/perkoleras till grundvatten och ej direkt belastar ytvatten.  </t>
        </r>
      </text>
    </comment>
    <comment ref="U20" authorId="1" shapeId="0" xr:uid="{F4220CB0-2077-4821-BCA7-BDB6D50812A0}">
      <text>
        <r>
          <rPr>
            <sz val="9"/>
            <color indexed="81"/>
            <rFont val="Tahoma"/>
            <family val="2"/>
          </rPr>
          <t xml:space="preserve">Avser vatten som infiltrerar/perkoleras till grundvatten och ej direkt belastar ytvatten.  </t>
        </r>
      </text>
    </comment>
    <comment ref="V20" authorId="1" shapeId="0" xr:uid="{32EE02D8-90E8-4ABB-807C-2E00F34180F4}">
      <text>
        <r>
          <rPr>
            <sz val="9"/>
            <color indexed="81"/>
            <rFont val="Tahoma"/>
            <family val="2"/>
          </rPr>
          <t xml:space="preserve">Avser vatten som infiltrerar/perkoleras till grundvatten och ej direkt belastar ytvatten.  </t>
        </r>
      </text>
    </comment>
    <comment ref="A23" authorId="0" shapeId="0" xr:uid="{965D5980-7C09-474C-9CCB-7F7A97168745}">
      <text>
        <r>
          <rPr>
            <sz val="9"/>
            <color indexed="81"/>
            <rFont val="Tahoma"/>
            <family val="2"/>
          </rPr>
          <t>Genomförda studier visar att reningseffekten kan variera kraftigt. Om tillverkarna har testat och kan utlova högre effekt så kan man ta hänsyn till detta i sin beräkning. Dock är det viktigt att i beräkningar ta hänsyn till hur stor andel av flödet som leds förbi anläggningar vid höga flöden. Tabellvärdena avser "bas/miniminivå".</t>
        </r>
      </text>
    </comment>
    <comment ref="B23" authorId="4" shapeId="0" xr:uid="{40EBE818-5771-4F23-9C13-EF1EAEE270E5}">
      <text>
        <r>
          <rPr>
            <sz val="9"/>
            <color indexed="81"/>
            <rFont val="Tahoma"/>
            <family val="2"/>
          </rPr>
          <t xml:space="preserve">StormTac (160815 och 240625) anger 35 %. Relativt osäkra data. </t>
        </r>
      </text>
    </comment>
    <comment ref="C23" authorId="0" shapeId="0" xr:uid="{76A1D565-DF91-4BB6-A53F-EE28030E0F6B}">
      <text>
        <r>
          <rPr>
            <sz val="9"/>
            <color indexed="81"/>
            <rFont val="Tahoma"/>
            <family val="2"/>
          </rPr>
          <t>På grund av  låg avskiljning av totalhalt har avskiljningen av den lösta halten antagits vara 0.</t>
        </r>
      </text>
    </comment>
    <comment ref="D23" authorId="4" shapeId="0" xr:uid="{F38FDD50-5129-4285-8A2E-6EAC93BC5980}">
      <text>
        <r>
          <rPr>
            <sz val="9"/>
            <color indexed="81"/>
            <rFont val="Tahoma"/>
            <family val="2"/>
          </rPr>
          <t>StormTac (240625) anger 10 %.</t>
        </r>
      </text>
    </comment>
    <comment ref="H23" authorId="4" shapeId="0" xr:uid="{26938C87-0F00-4183-95CF-6D1CC01D9701}">
      <text>
        <r>
          <rPr>
            <sz val="9"/>
            <color indexed="81"/>
            <rFont val="Tahoma"/>
            <family val="2"/>
          </rPr>
          <t>StormTac (160815) anger 35 %. Relativt osäkra data. StormTac (240625) anger 40 %.</t>
        </r>
      </text>
    </comment>
    <comment ref="I23" authorId="0" shapeId="0" xr:uid="{F32F8444-7452-4472-BEAE-32FB24024588}">
      <text>
        <r>
          <rPr>
            <sz val="9"/>
            <color indexed="81"/>
            <rFont val="Tahoma"/>
            <family val="2"/>
          </rPr>
          <t xml:space="preserve">På grund av relativt låg avskiljning av totalhalt har avskiljningen av den lösta halten antagits vara 0. </t>
        </r>
      </text>
    </comment>
    <comment ref="J23" authorId="4" shapeId="0" xr:uid="{7B205122-700D-4DAA-B7AE-2677EADDA132}">
      <text>
        <r>
          <rPr>
            <sz val="9"/>
            <color indexed="81"/>
            <rFont val="Tahoma"/>
            <family val="2"/>
          </rPr>
          <t>StormTac (160815) anger 45 %. Relativt osäkra data. StormTac (240625) anger 55 %. Här sätts reningen till 50 %.</t>
        </r>
      </text>
    </comment>
    <comment ref="K23" authorId="0" shapeId="0" xr:uid="{2F4C1EBB-ACEF-4CF0-B02D-A67B15ECDE70}">
      <text>
        <r>
          <rPr>
            <sz val="9"/>
            <color indexed="81"/>
            <rFont val="Tahoma"/>
            <family val="2"/>
          </rPr>
          <t xml:space="preserve">På grund av relativt låg avskiljning av totalhalt har avskiljningen av den lösta halten antagits vara 0. </t>
        </r>
      </text>
    </comment>
    <comment ref="T23" authorId="4" shapeId="0" xr:uid="{18E36F58-7396-446D-8CF8-F9990F1B11FF}">
      <text>
        <r>
          <rPr>
            <sz val="9"/>
            <color indexed="81"/>
            <rFont val="Tahoma"/>
            <family val="2"/>
          </rPr>
          <t xml:space="preserve">StormTac (160815) anger 5 %. Relativt osäkra data. StormTac (240625) anger 10 %. </t>
        </r>
      </text>
    </comment>
    <comment ref="U23" authorId="4" shapeId="0" xr:uid="{4E7B174A-6909-47D7-8B4E-604BBAC779BA}">
      <text>
        <r>
          <rPr>
            <sz val="9"/>
            <color indexed="81"/>
            <rFont val="Tahoma"/>
            <family val="2"/>
          </rPr>
          <t>StormTac (240625) anger 40 %. Notera att vatten som bräddar förbi filtret inte renas.</t>
        </r>
      </text>
    </comment>
    <comment ref="V23" authorId="2" shapeId="0" xr:uid="{20F7EAD6-3D9B-414D-ABAE-1F98AA805413}">
      <text>
        <r>
          <rPr>
            <sz val="9"/>
            <color indexed="81"/>
            <rFont val="Tahoma"/>
            <family val="2"/>
          </rPr>
          <t>StormTac (160829 och 240625) anger 70 %.</t>
        </r>
      </text>
    </comment>
    <comment ref="A24" authorId="2" shapeId="0" xr:uid="{6C953938-AB9A-4204-B3CD-B1D9177E5162}">
      <text>
        <r>
          <rPr>
            <sz val="9"/>
            <color indexed="81"/>
            <rFont val="Tahoma"/>
            <family val="2"/>
          </rPr>
          <t>Det som anges här är exempel. Vid beräkning behöver man gå på det som tillverkaren genom tester har verifierat att tekniken klarar. Viktigt att beakta hur stor andel av flödet som passerar anläggningen.</t>
        </r>
      </text>
    </comment>
    <comment ref="B24" authorId="2" shapeId="0" xr:uid="{87161E85-D6E4-407E-8D39-DAD8E80A861D}">
      <text>
        <r>
          <rPr>
            <sz val="9"/>
            <color indexed="81"/>
            <rFont val="Tahoma"/>
            <family val="2"/>
          </rPr>
          <t>StormTac (160829 och 240625) anger 45 %.</t>
        </r>
      </text>
    </comment>
    <comment ref="C24" authorId="0" shapeId="0" xr:uid="{9B3E32DB-C4EF-4508-884B-D2E4552842FF}">
      <text>
        <r>
          <rPr>
            <sz val="9"/>
            <color indexed="81"/>
            <rFont val="Tahoma"/>
            <family val="2"/>
          </rPr>
          <t xml:space="preserve">På grund av  låg avskiljning av totalhalt har avskiljningen av den lösta halten antagits vara 0. </t>
        </r>
      </text>
    </comment>
    <comment ref="D24" authorId="2" shapeId="0" xr:uid="{48AB4AF7-EB98-458A-85D6-2B3633A752B7}">
      <text>
        <r>
          <rPr>
            <sz val="9"/>
            <color indexed="81"/>
            <rFont val="Tahoma"/>
            <family val="2"/>
          </rPr>
          <t>StormTac (160829 och 240625) anger 15 %.</t>
        </r>
      </text>
    </comment>
    <comment ref="H24" authorId="2" shapeId="0" xr:uid="{FD08F3EE-BB97-4A87-8BD6-02B33E9B1D04}">
      <text>
        <r>
          <rPr>
            <sz val="9"/>
            <color indexed="81"/>
            <rFont val="Tahoma"/>
            <family val="2"/>
          </rPr>
          <t xml:space="preserve">StormTac (160829 och 240625) anger 60 %.
</t>
        </r>
      </text>
    </comment>
    <comment ref="I24" authorId="1" shapeId="0" xr:uid="{3269E4A0-0E31-45FA-94A5-7DAA9CB8F371}">
      <text>
        <r>
          <rPr>
            <sz val="9"/>
            <color indexed="81"/>
            <rFont val="Tahoma"/>
            <family val="2"/>
          </rPr>
          <t xml:space="preserve">Antaget att 60 % av Cu är partikelbunden och 80 % SS avskiljs, så ger 60 % total rening ca 30 % rening av lösta Cu-föroreningar. Milovanović (2024) anger att studerade filter inte gav någon tydlig reningseffekt av löst Cu. Förväntad avskiljning har därför satts till 20 % här. </t>
        </r>
      </text>
    </comment>
    <comment ref="J24" authorId="2" shapeId="0" xr:uid="{617826A9-329C-44A9-86AE-C24C403B9AA0}">
      <text>
        <r>
          <rPr>
            <sz val="9"/>
            <color indexed="81"/>
            <rFont val="Tahoma"/>
            <family val="2"/>
          </rPr>
          <t>StormTac (160829 och 240625) anger 70 %.</t>
        </r>
      </text>
    </comment>
    <comment ref="K24" authorId="1" shapeId="0" xr:uid="{A04153FD-2843-4EB5-A03A-F0821BD04F67}">
      <text>
        <r>
          <rPr>
            <sz val="9"/>
            <color indexed="81"/>
            <rFont val="Tahoma"/>
            <family val="2"/>
          </rPr>
          <t xml:space="preserve">Antaget att 65 % av Zn är partikelbunden och 80 % SS avskiljs, så ger 70 % total rening ca 50 % rening av löst Zn. Milovanović (2024) såg ökning av löst Zn ut från en undersökt anläggning. Förväntad avskiljning har därför satts till 30 % här. </t>
        </r>
      </text>
    </comment>
    <comment ref="T24" authorId="2" shapeId="0" xr:uid="{D3A66AC9-E860-43FB-AD04-CF3908150FFB}">
      <text>
        <r>
          <rPr>
            <sz val="9"/>
            <color indexed="81"/>
            <rFont val="Tahoma"/>
            <family val="2"/>
          </rPr>
          <t>StormTac (160829) anger 80 %. StormTac (240625) anger 90 %.
Milovanovic (2024) anger 41 - 46 % rening. 
Antagligen stor variation beroende på modell. Sätts till 80 %, kan vara högt.</t>
        </r>
      </text>
    </comment>
    <comment ref="U24" authorId="2" shapeId="0" xr:uid="{2413C4EB-FA65-4226-9EB6-4FA518C8F6D0}">
      <text>
        <r>
          <rPr>
            <sz val="9"/>
            <color indexed="81"/>
            <rFont val="Tahoma"/>
            <family val="2"/>
          </rPr>
          <t>StormTac (160829 och 240625) anger 85 %.</t>
        </r>
      </text>
    </comment>
    <comment ref="V24" authorId="2" shapeId="0" xr:uid="{332BADDB-CACB-479C-9D19-1065C21C4B59}">
      <text>
        <r>
          <rPr>
            <sz val="9"/>
            <color indexed="81"/>
            <rFont val="Tahoma"/>
            <family val="2"/>
          </rPr>
          <t>StormTac (160829) anger 80 %. StormTac (240625) anger 70 %.</t>
        </r>
      </text>
    </comment>
    <comment ref="A25" authorId="2" shapeId="0" xr:uid="{A4731E20-E70F-402E-A8AB-1F46F2E78F63}">
      <text>
        <r>
          <rPr>
            <sz val="9"/>
            <color indexed="81"/>
            <rFont val="Tahoma"/>
            <family val="2"/>
          </rPr>
          <t>Data från lamelloljeavskiljare. Notera att oljeavskiljare är relevant bara där höga halter av olja kan förekomma mer frekvent och/eller som olycksskydd.</t>
        </r>
      </text>
    </comment>
    <comment ref="B25" authorId="0" shapeId="0" xr:uid="{8EA9A019-0A93-4B43-B969-F7236E0ADE25}">
      <text>
        <r>
          <rPr>
            <sz val="9"/>
            <color indexed="81"/>
            <rFont val="Tahoma"/>
            <family val="2"/>
          </rPr>
          <t>StormTac (240625) anger 5 %.</t>
        </r>
      </text>
    </comment>
    <comment ref="C25" authorId="0" shapeId="0" xr:uid="{66D592D4-A907-4534-8371-18088C19B13A}">
      <text>
        <r>
          <rPr>
            <sz val="9"/>
            <color indexed="81"/>
            <rFont val="Tahoma"/>
            <family val="2"/>
          </rPr>
          <t xml:space="preserve">På grund av förmodad låg avskiljning av totalhalt har avskiljningen av den lösta halten antagits vara 0. </t>
        </r>
      </text>
    </comment>
    <comment ref="D25" authorId="2" shapeId="0" xr:uid="{9BE72B80-0CD0-4CC1-99BD-D85B64478767}">
      <text>
        <r>
          <rPr>
            <sz val="9"/>
            <color indexed="81"/>
            <rFont val="Tahoma"/>
            <family val="2"/>
          </rPr>
          <t>StormTac (160829 och 240625) anger 5 %. En viss denitrifikation kan vara möjligt om vattnet blir stillastående.</t>
        </r>
      </text>
    </comment>
    <comment ref="H25" authorId="0" shapeId="0" xr:uid="{0184E39F-898A-4D7A-B56A-5207D936EC75}">
      <text>
        <r>
          <rPr>
            <sz val="9"/>
            <color indexed="81"/>
            <rFont val="Tahoma"/>
            <family val="2"/>
          </rPr>
          <t>Data från StormTac (160815 och 240625) avseende lamelloljeavskiljare.</t>
        </r>
      </text>
    </comment>
    <comment ref="I25" authorId="0" shapeId="0" xr:uid="{6C645905-A3AC-414A-8EF0-3B972B7D1572}">
      <text>
        <r>
          <rPr>
            <sz val="9"/>
            <color indexed="81"/>
            <rFont val="Tahoma"/>
            <family val="2"/>
          </rPr>
          <t xml:space="preserve">På grund av förmodad låg avskiljning av totalhalt har avskiljningen av den lösta halten antagits vara 0. </t>
        </r>
      </text>
    </comment>
    <comment ref="J25" authorId="1" shapeId="0" xr:uid="{A630181F-11C3-4F8B-9B4B-E18AEA12309D}">
      <text>
        <r>
          <rPr>
            <sz val="9"/>
            <color indexed="81"/>
            <rFont val="Tahoma"/>
            <family val="2"/>
          </rPr>
          <t>StormTac (240625) anger 10 %.</t>
        </r>
      </text>
    </comment>
    <comment ref="K25" authorId="0" shapeId="0" xr:uid="{287DD9E6-2976-483B-95BA-18E657903A57}">
      <text>
        <r>
          <rPr>
            <sz val="9"/>
            <color indexed="81"/>
            <rFont val="Tahoma"/>
            <family val="2"/>
          </rPr>
          <t xml:space="preserve">På grund av förmodad låg avskiljning av totalhalt har avskiljningen av den lösta halten antagits vara 0. </t>
        </r>
      </text>
    </comment>
    <comment ref="T25" authorId="0" shapeId="0" xr:uid="{4F62F5D7-FD7D-40E4-A525-7A2821677B2A}">
      <text>
        <r>
          <rPr>
            <sz val="9"/>
            <color indexed="81"/>
            <rFont val="Tahoma"/>
            <family val="2"/>
          </rPr>
          <t xml:space="preserve">Data från StormTac (160829 och 240625).
</t>
        </r>
      </text>
    </comment>
    <comment ref="U25" authorId="2" shapeId="0" xr:uid="{276B30B5-6F5F-4D6F-BA8A-76FD26B977B6}">
      <text>
        <r>
          <rPr>
            <sz val="9"/>
            <color indexed="81"/>
            <rFont val="Tahoma"/>
            <family val="2"/>
          </rPr>
          <t>StormTac (160829 och 240625) anger 80 %. Det är rimligt att anläggningen har god effekt på olja, särskilt när halterna är högre. Lamellavskiljare har något högre avskiljning än gravimetriska oljeavskiljare, 85 %, enligt StormTac (240625).</t>
        </r>
      </text>
    </comment>
    <comment ref="V25" authorId="2" shapeId="0" xr:uid="{0292BC07-58BF-4075-B36B-50BBB51632B6}">
      <text>
        <r>
          <rPr>
            <sz val="9"/>
            <color indexed="81"/>
            <rFont val="Tahoma"/>
            <family val="2"/>
          </rPr>
          <t>StormTac (240625) anger 5 %.</t>
        </r>
      </text>
    </comment>
    <comment ref="B28" authorId="0" shapeId="0" xr:uid="{EF8AA503-8C02-4D24-BD02-2135D535C2BD}">
      <text>
        <r>
          <rPr>
            <sz val="9"/>
            <color indexed="81"/>
            <rFont val="Tahoma"/>
            <family val="2"/>
          </rPr>
          <t>Avskiljningsgraden uppvisar ett stort spann mellan olika studier, beroende på förutsättningarna. Det är dock få anläggningar som når över 65 % reningsgrad och i anläggningar som mottar låga inkommande halter (dagvatten från t.ex. bostadsområden) ligger avskiljningen kring 30 %. StormTac (240625) anger 55 %.
Ref: StormTac (240625), Andersson et al. 2012, Arnlund 2015, Näslund et al. 2023.</t>
        </r>
      </text>
    </comment>
    <comment ref="C28" authorId="0" shapeId="0" xr:uid="{EE432D42-BC05-47B3-8E81-39B6EE1E733C}">
      <text>
        <r>
          <rPr>
            <sz val="9"/>
            <color indexed="81"/>
            <rFont val="Tahoma"/>
            <family val="2"/>
          </rPr>
          <t>StormTac (160829) innehåller ett par referenser från amerikanska databaser. Dessa visar på 48-64 % reduktion. Internationella data visar på avskiljinga av fosfat-P på 17-51 % (R. Lucas et al. 2015). En pilotstudie av en dagvattendamm i Uppsala visar på 73 % reduktion (Näslund et al. 2023).
Beräkning av reduktion av löst halt utifrån antangandet 55 % av P är partikelbunden och 80 % SS avskiljs, så ger 50 % total rening ca 10 % rening av löst P.
Reduktionen har här satts som ett medelväde mellan litteraturdata och teoreiskt beräknad reduktion, till 30 %.</t>
        </r>
      </text>
    </comment>
    <comment ref="D28" authorId="0" shapeId="0" xr:uid="{9599995B-44CF-4E14-961F-E3C938A734CE}">
      <text>
        <r>
          <rPr>
            <sz val="9"/>
            <color indexed="81"/>
            <rFont val="Tahoma"/>
            <family val="2"/>
          </rPr>
          <t>I Tibbledammen var avskiljningen 47 % och i Kungsängsdammen 41 %. Kungsängsdammen är provtagen vår och sommar och man kan räkna med sämre avskiljning den kalla perioden. Tibbledammen bör ses som ett maxvärde, många anläggningar uppvisar betydligt lägre relativ avskiljning. StormTac (240625) anger 35 %. Det är ett rimligt värde för väldesignade anläggningar.
Ref: StormTac (240625), Andersson et al 2012, Arnlund 2015</t>
        </r>
      </text>
    </comment>
    <comment ref="H28" authorId="0" shapeId="0" xr:uid="{EED5A305-CB82-493E-BE8E-AA063BE25486}">
      <text>
        <r>
          <rPr>
            <sz val="9"/>
            <color indexed="81"/>
            <rFont val="Tahoma"/>
            <family val="2"/>
          </rPr>
          <t>Resultat från olika anläggningar uppvisar ett stort spann. Mer urbana dammar har högre avskiljning (högre inkommande halter ger högre relativ avskiljning). Pramstens modellering (2010) ger 50 % kopparavskiljning vid 80 % reduktion av susp. (inkl. brädd). StormTac (240625) anger 60 %. 
Ref: StormTac (240625), Andersson et al 2012, Arnlund 2015, Pramsten 2010, Näslund et al. 2023.</t>
        </r>
      </text>
    </comment>
    <comment ref="I28" authorId="0" shapeId="0" xr:uid="{226DA530-B83C-4D04-A48C-5E24E6446D13}">
      <text>
        <r>
          <rPr>
            <sz val="9"/>
            <color indexed="81"/>
            <rFont val="Tahoma"/>
            <family val="2"/>
          </rPr>
          <t>StormTac (160829) innehåller ett par referenser från NOS-dammarna, Bäckaslöv och International Stormwater BMP Database. Bäckaslöv uppvisar hög reninggrad, 69 %, de övriga ligger på ca 30 %.
Bäckaslöv visar sannolikt effekten av våtmark.
Blecken et al. redovisar nyare data för Bäckaslöv: 58 %.
Kungsängsdammen uppvisar hög reningsgrad 78 %, (Näslund et al. 2023).
Beräkning av reduktion av lösta halt utifrån antangandet 60 % av Cu är partikelbunden och 80 % SS avskiljs, så ger 60 % total rening ca 30 % rening av löst Cu.
Reduktionen har här satts till 40 %, en viktning mellan liutteraturdata och beräknad reduktion.</t>
        </r>
      </text>
    </comment>
    <comment ref="J28" authorId="0" shapeId="0" xr:uid="{50B88037-6A6F-4352-AE39-555023649F58}">
      <text>
        <r>
          <rPr>
            <sz val="9"/>
            <color indexed="81"/>
            <rFont val="Tahoma"/>
            <family val="2"/>
          </rPr>
          <t>Tittar man på svenska dammar så ligger avskiljningen av zink i de flesta fall lite högre än avskiljningen av koppar. StormTac (240625) anger dock lika hög avskiljning av Cu som av Zn (60 %). I trafikdagvatten är enligt Huber et al. (2016) är ca 65 - 80 % av Zn partikelbunden och 55 - 70 % av Cu partikelbunden. Enligt Viklander et al. (2019) är andelen Zn löst i dagvatten 10-45% och andelen Cu löst i dagvatten 0-50%. Det talar för att avskiljningen av Zn bör vara högre än för Cu i dammar.
Ref: StormTac (160829), Andersson et al 2012, Arnlund 2015, Huber et al. 2016, Viklander et al. 2019.</t>
        </r>
      </text>
    </comment>
    <comment ref="K28" authorId="0" shapeId="0" xr:uid="{203391DC-70F5-47FB-BC5F-F16113BD2E5A}">
      <text>
        <r>
          <rPr>
            <sz val="9"/>
            <color indexed="81"/>
            <rFont val="Tahoma"/>
            <family val="2"/>
          </rPr>
          <t>StormTac (160829) innehåller ett par referenser från NOS-dammarna, Bäckaslöv och International Stormwater BMP Database. Bäckaslöv uppvisar hög reninggrad, 80%, de övriga ligger på ca 35 %.
Bäckaslöv visar sannolikt effekten av våtmark.
Blecken (2016) redovisar nyare data för Bäckaslöv: 64 %. 
Kungsängsdammen uppvisar hög reningsgrad 88% för löst Zn, (Näslund et al. 2023).
Beräkning av reduktion av lösta halt utifrån antangandet 65 % av Zn är partikelbunden och 80 % SS avskiljs, så ger 65 % total rening ca 35 % rening av lösta Zn-föroreningar.
Reduktionen har här satts till 40 %, en viktning mellan liutteraturdata och beräknad reduktion.</t>
        </r>
      </text>
    </comment>
    <comment ref="T28" authorId="0" shapeId="0" xr:uid="{4757A697-FA7B-40EB-ADB1-EB9854F22066}">
      <text>
        <r>
          <rPr>
            <sz val="9"/>
            <color indexed="81"/>
            <rFont val="Tahoma"/>
            <family val="2"/>
          </rPr>
          <t>Normalt 60 - 85 % avskiljning. Vid mycket höga koncentrationer i inkommande vatten kan reduktionen överstiga 90 %.
För dammar som tar emot centrumdagvatten eller vatten från handels-/industriområden (ca 80-140 mg/l) så kan avskiljningen av partiklar förväntas ligga på 80 - 85 % av totalhalten. För dammar/våtmarker som motar vatten från bostadsområden med susphalter kring 30-50 mg/l så kan avskiljningen förväntas ligga på 60 - 70 %. StormTac (240625) anger 80 %.</t>
        </r>
      </text>
    </comment>
    <comment ref="U28" authorId="0" shapeId="0" xr:uid="{4724FB85-99C1-4956-BEE8-7C5003351ECF}">
      <text>
        <r>
          <rPr>
            <sz val="9"/>
            <color indexed="81"/>
            <rFont val="Tahoma"/>
            <family val="2"/>
          </rPr>
          <t xml:space="preserve">I NOS-dagvatten detekterades inga oljeföroreningar (232 analyser). Detektionsgränsen var hög 1-1,4 mg/l. Arnlund hade i sitt exjobb en mkt lägre detektionsgräns, 0,05 mg/l. Trots detta uppmättes bara olja 5 gånger vid inloppet till Kungsängsdammen och ingen gång vid utloppet. Inkommande medelhalt var 110 μg/l. StormTac (160829 och 240625) anger 80 % reduktion. Siffran bygger på ett fåtal referenser, men är rimligt utifrån mätningar i svenska dammar där olja sällan uppmäts i utloppet. I Kungsängsdammen, Uppsala uppmättes 77 % reduktion av "oljeindex" under en kortare undersökningsperiod (Arnlund). </t>
        </r>
      </text>
    </comment>
    <comment ref="V28" authorId="0" shapeId="0" xr:uid="{30EAD986-F3CB-4FC0-AA75-D33383C52427}">
      <text>
        <r>
          <rPr>
            <sz val="9"/>
            <color indexed="81"/>
            <rFont val="Tahoma"/>
            <family val="2"/>
          </rPr>
          <t>I både NOS-dagvatten och Arnlunds exjobb så uppmättes PAH:er sporadiskt vid in och utlopp. Det var därför svårt att dra några slutsatser. Halterna låg nära detektionsgränsen. Sett till båda studierna så detekterades PAH:erna pyren, naftalen och benzo(b,k)fluoranten flest gånger. I Kungsängsdammen  detekterades PAH:er 36 gånger vid inloppet och 6 gånger vid utloppet, vilket indikerar en tydlig avskiljning (Arnlund 2014). StormTac (160829 och 240625) anger 70 % avskiljning, baserat ett fåtal undersökningar. Enligt Viklander et al. (2019) förekommer PAH:er främst som partikelbundet. Näslund et al. (2023) uppmätte pyren, naftalen, fluoranten, fenantren, benso(g,h,i)perylen och benso(b,k)fluoranten i dagvatten och resultaten indikerade en reduktion av PAH:er i dammarna.</t>
        </r>
      </text>
    </comment>
    <comment ref="B29" authorId="0" shapeId="0" xr:uid="{3AE4FC5A-EAE0-4C1C-9DA6-0ECAB1A4BE21}">
      <text>
        <r>
          <rPr>
            <sz val="9"/>
            <color indexed="81"/>
            <rFont val="Tahoma"/>
            <family val="2"/>
          </rPr>
          <t>StormTac (240625) anger 50 %. Här har samma värde som för dammar antagits.</t>
        </r>
      </text>
    </comment>
    <comment ref="C29" authorId="0" shapeId="0" xr:uid="{75C000F8-5173-420E-806B-82331822C25D}">
      <text>
        <r>
          <rPr>
            <sz val="9"/>
            <color indexed="81"/>
            <rFont val="Tahoma"/>
            <family val="2"/>
          </rPr>
          <t>Här har en uppräkning gjorts från dammar utifrån teorin att våtmarker har en bättre förmåga att avskilja lösta ämnen.</t>
        </r>
      </text>
    </comment>
    <comment ref="D29" authorId="0" shapeId="0" xr:uid="{BB384BE5-19C6-4CF2-8F16-EC0781168F7E}">
      <text>
        <r>
          <rPr>
            <sz val="9"/>
            <color indexed="81"/>
            <rFont val="Tahoma"/>
            <family val="2"/>
          </rPr>
          <t>StormTac (240625) anger 30 %. Här har samma värde som för dammar antagits.</t>
        </r>
      </text>
    </comment>
    <comment ref="H29" authorId="0" shapeId="0" xr:uid="{A5D64506-F47B-4A47-9C68-C3282FBF5AFB}">
      <text>
        <r>
          <rPr>
            <sz val="9"/>
            <color indexed="81"/>
            <rFont val="Tahoma"/>
            <family val="2"/>
          </rPr>
          <t>StormTac (240625) anger 55 %. 
Här har samma värde som för dammar antagits.</t>
        </r>
      </text>
    </comment>
    <comment ref="I29" authorId="0" shapeId="0" xr:uid="{28B9E9A0-40EB-4DA5-B896-B9F88DA7317B}">
      <text>
        <r>
          <rPr>
            <sz val="9"/>
            <color indexed="81"/>
            <rFont val="Tahoma"/>
            <family val="2"/>
          </rPr>
          <t>Bäckaslöv uppvisar hög reninggrad, 69 % (Blecken 2016). Avskiljningen i våtmark bör vara högre än i damm utifrån teorin att våtmarker har en bättre förmåga att avskilja lösta ämnen. Därför har reduktionen här satts till 45 %.</t>
        </r>
      </text>
    </comment>
    <comment ref="J29" authorId="0" shapeId="0" xr:uid="{8CFA0844-8FBD-478F-BF05-6CE42BA9F918}">
      <text>
        <r>
          <rPr>
            <sz val="9"/>
            <color indexed="81"/>
            <rFont val="Tahoma"/>
            <family val="2"/>
          </rPr>
          <t>StormTac (240625) anger 60 %. 
Här har samma värde som för dammar antagits.</t>
        </r>
      </text>
    </comment>
    <comment ref="K29" authorId="0" shapeId="0" xr:uid="{5C0E4A22-33B6-424E-91EB-66DA443EA9D3}">
      <text>
        <r>
          <rPr>
            <sz val="9"/>
            <color indexed="81"/>
            <rFont val="Tahoma"/>
            <family val="2"/>
          </rPr>
          <t>Bäckaslöv uppvisar hög reninggrad, 80 %. Avskiljningen i våtmark bör vara högre än i damm utifrån teorin att våtmarker har en bättre förmåga att avskilja lösta ämnen. Därför har reduktionen här satts till 45 %.</t>
        </r>
      </text>
    </comment>
    <comment ref="T29" authorId="0" shapeId="0" xr:uid="{5AF7755A-F8FE-4EFF-B05F-1C8ECB1FD62A}">
      <text>
        <r>
          <rPr>
            <sz val="9"/>
            <color indexed="81"/>
            <rFont val="Tahoma"/>
            <family val="2"/>
          </rPr>
          <t>StormTac (160829 och 240625) anger 85 %. Rimligt att våtmark med en filtrerande grund del efter en inledande sedimentationsdamm klarar att avskilja en större andel fina partiklar än en damm.</t>
        </r>
      </text>
    </comment>
    <comment ref="U29" authorId="0" shapeId="0" xr:uid="{F47AA8A2-5274-425C-BF65-4C46983E1C0A}">
      <text>
        <r>
          <rPr>
            <sz val="9"/>
            <color indexed="81"/>
            <rFont val="Tahoma"/>
            <family val="2"/>
          </rPr>
          <t>StormTac (160829) anger 95 % (referens saknas). Våtmarker med sin vegetation bör avskilja olja mer effektivt än dammar. Här antaget 90 %. StormTac (240625) anger 95 %.</t>
        </r>
      </text>
    </comment>
    <comment ref="V29" authorId="0" shapeId="0" xr:uid="{2AD9C855-53DA-42D8-9728-2F50B9E8F3AD}">
      <text>
        <r>
          <rPr>
            <sz val="9"/>
            <color indexed="81"/>
            <rFont val="Tahoma"/>
            <family val="2"/>
          </rPr>
          <t>StormTac (240625) anger 70 %. 
Här har samma värde som för dammar antagits.</t>
        </r>
      </text>
    </comment>
    <comment ref="A30" authorId="0" shapeId="0" xr:uid="{7F52BAC4-A17D-44C2-9F23-D466BCDC3502}">
      <text>
        <r>
          <rPr>
            <sz val="9"/>
            <color indexed="81"/>
            <rFont val="Tahoma"/>
            <family val="2"/>
          </rPr>
          <t>Skillnad mot damm är bl.a. att det saknas utjämningsvolym (endast permanentvolym finns).</t>
        </r>
      </text>
    </comment>
    <comment ref="B30" authorId="0" shapeId="0" xr:uid="{AFA20972-F52B-4390-A9C2-C17C21FB80F3}">
      <text>
        <r>
          <rPr>
            <sz val="9"/>
            <color indexed="81"/>
            <rFont val="Tahoma"/>
            <family val="2"/>
          </rPr>
          <t>StormTac (240625) anger 50 %. 
Här har samma värde som för dammar antagits.</t>
        </r>
      </text>
    </comment>
    <comment ref="C30" authorId="0" shapeId="0" xr:uid="{CB07F558-26D0-4F2C-BB23-D6E983FF0238}">
      <text>
        <r>
          <rPr>
            <sz val="9"/>
            <color indexed="81"/>
            <rFont val="Tahoma"/>
            <family val="2"/>
          </rPr>
          <t>Samma värde som för dammar.</t>
        </r>
      </text>
    </comment>
    <comment ref="D30" authorId="0" shapeId="0" xr:uid="{EC5CDBD5-3A8D-4E86-AB14-7B5D7E19F2BC}">
      <text>
        <r>
          <rPr>
            <sz val="9"/>
            <color indexed="81"/>
            <rFont val="Tahoma"/>
            <family val="2"/>
          </rPr>
          <t>StormTac (240625) anger 45 %. Här har samma värde som för dammar antagits.</t>
        </r>
      </text>
    </comment>
    <comment ref="H30" authorId="0" shapeId="0" xr:uid="{E2BC27A1-C6BC-47F7-B176-0CD822E764B6}">
      <text>
        <r>
          <rPr>
            <sz val="9"/>
            <color indexed="81"/>
            <rFont val="Tahoma"/>
            <family val="2"/>
          </rPr>
          <t>StormTac (240625) anger 80 %. Här har samma värde som för dammar antagits.</t>
        </r>
      </text>
    </comment>
    <comment ref="I30" authorId="0" shapeId="0" xr:uid="{C7B62022-B29B-48A1-9FB0-0EC77B81CAC9}">
      <text>
        <r>
          <rPr>
            <sz val="9"/>
            <color indexed="81"/>
            <rFont val="Tahoma"/>
            <family val="2"/>
          </rPr>
          <t>Samma värde som för dammar.</t>
        </r>
      </text>
    </comment>
    <comment ref="J30" authorId="0" shapeId="0" xr:uid="{BE6D5F06-2E69-4BFC-B49E-42EA8E9D3A1B}">
      <text>
        <r>
          <rPr>
            <sz val="9"/>
            <color indexed="81"/>
            <rFont val="Tahoma"/>
            <family val="2"/>
          </rPr>
          <t>StormTac (240625) anger 85 %. 
Här har samma värde som för dammar antagits.</t>
        </r>
      </text>
    </comment>
    <comment ref="K30" authorId="0" shapeId="0" xr:uid="{074B4494-D7D1-49A0-AD7A-68FE9786B04A}">
      <text>
        <r>
          <rPr>
            <sz val="9"/>
            <color indexed="81"/>
            <rFont val="Tahoma"/>
            <family val="2"/>
          </rPr>
          <t>Samma värde som för dammar.</t>
        </r>
      </text>
    </comment>
    <comment ref="T30" authorId="0" shapeId="0" xr:uid="{87013156-8216-4549-994A-4AEEACA2B91E}">
      <text>
        <r>
          <rPr>
            <sz val="9"/>
            <color indexed="81"/>
            <rFont val="Tahoma"/>
            <family val="2"/>
          </rPr>
          <t>StormTac (240625) anger 85 %. 
Här har samma värde som för våtmark antagits.</t>
        </r>
      </text>
    </comment>
    <comment ref="U30" authorId="0" shapeId="0" xr:uid="{4406F97A-7D8B-47E8-A960-3270B0538E9B}">
      <text>
        <r>
          <rPr>
            <sz val="9"/>
            <color indexed="81"/>
            <rFont val="Tahoma"/>
            <family val="2"/>
          </rPr>
          <t>StormTac (240625) anger 90 %. 
Här har samma värde som för dammar antagits.</t>
        </r>
      </text>
    </comment>
    <comment ref="V30" authorId="0" shapeId="0" xr:uid="{5D6BBA84-4ABD-4D0E-B241-B8C6A7AC10DE}">
      <text>
        <r>
          <rPr>
            <sz val="9"/>
            <color indexed="81"/>
            <rFont val="Tahoma"/>
            <family val="2"/>
          </rPr>
          <t>StormTac (240625) anger 65 %. Här har samma värde som för dammar antagits.</t>
        </r>
      </text>
    </comment>
    <comment ref="A31" authorId="0" shapeId="0" xr:uid="{5CCEA893-4C9E-4B1B-BD5B-F247EB45696B}">
      <text>
        <r>
          <rPr>
            <sz val="9"/>
            <color indexed="81"/>
            <rFont val="Tahoma"/>
            <family val="2"/>
          </rPr>
          <t xml:space="preserve">Om den torra dammen har kraftig strypning så kommer reningsgraden att närma sig en damm. Om den torra dammen töms genom att vattnet infiltrerar i marken kan även lösta föroreningar avskiljas.    </t>
        </r>
      </text>
    </comment>
    <comment ref="B31" authorId="0" shapeId="0" xr:uid="{2201AB2A-E29F-4721-A42D-0B84EA28EFBD}">
      <text>
        <r>
          <rPr>
            <sz val="9"/>
            <color indexed="81"/>
            <rFont val="Tahoma"/>
            <family val="2"/>
          </rPr>
          <t>Stormtac (240625) anger 10 %.</t>
        </r>
      </text>
    </comment>
    <comment ref="C31" authorId="0" shapeId="0" xr:uid="{5F5E25E1-B361-40DA-BB64-3803DBF572C7}">
      <text>
        <r>
          <rPr>
            <sz val="9"/>
            <color indexed="81"/>
            <rFont val="Tahoma"/>
            <family val="2"/>
          </rPr>
          <t xml:space="preserve">På grund av  låg avskiljning av totalhalt har avskiljningen av den lösta halten antagits vara 0. 
</t>
        </r>
      </text>
    </comment>
    <comment ref="D31" authorId="1" shapeId="0" xr:uid="{9AF84457-6E9A-4757-B72B-77477959EF22}">
      <text>
        <r>
          <rPr>
            <sz val="9"/>
            <color indexed="81"/>
            <rFont val="Tahoma"/>
            <family val="2"/>
          </rPr>
          <t>StormTac (240625) anger 25 %.</t>
        </r>
      </text>
    </comment>
    <comment ref="H31" authorId="0" shapeId="0" xr:uid="{8481CDD4-1092-4703-B148-C350D84E8D15}">
      <text>
        <r>
          <rPr>
            <sz val="9"/>
            <color indexed="81"/>
            <rFont val="Tahoma"/>
            <family val="2"/>
          </rPr>
          <t>StormTac (160829) 45 %, baserat på BMP-databaser och reviewartikel. Dessa anger ca 30 % rening. StormTac (240625) anger 30 %.</t>
        </r>
      </text>
    </comment>
    <comment ref="I31" authorId="0" shapeId="0" xr:uid="{89D33E63-B3CC-4517-879A-817808588C26}">
      <text>
        <r>
          <rPr>
            <sz val="9"/>
            <color indexed="81"/>
            <rFont val="Tahoma"/>
            <family val="2"/>
          </rPr>
          <t xml:space="preserve">På grund av  låg avskiljning av totalhalt har avskiljningen av den lösta halten antagits vara 0. </t>
        </r>
      </text>
    </comment>
    <comment ref="J31" authorId="0" shapeId="0" xr:uid="{D2E490D1-AA16-4921-9CFF-23BB5B1407CB}">
      <text>
        <r>
          <rPr>
            <sz val="9"/>
            <color indexed="81"/>
            <rFont val="Tahoma"/>
            <family val="2"/>
          </rPr>
          <t xml:space="preserve">StormTac (160829) 45 %, baserat på BMP-databaser och reviewartikel. Dessa anger ca 30 % rening. StormTac (240625) anger 30 %. </t>
        </r>
      </text>
    </comment>
    <comment ref="K31" authorId="0" shapeId="0" xr:uid="{9B1E74F6-F376-4213-8092-981BB91791E9}">
      <text>
        <r>
          <rPr>
            <sz val="9"/>
            <color indexed="81"/>
            <rFont val="Tahoma"/>
            <family val="2"/>
          </rPr>
          <t xml:space="preserve">På grund av  låg avskiljning av totalhalt har avskiljningen av den lösta halten antagits vara 0. </t>
        </r>
      </text>
    </comment>
    <comment ref="T31" authorId="0" shapeId="0" xr:uid="{5DFD4200-E6F1-4361-8524-8288E663DF1A}">
      <text>
        <r>
          <rPr>
            <sz val="9"/>
            <color indexed="81"/>
            <rFont val="Tahoma"/>
            <family val="2"/>
          </rPr>
          <t>StormTac (160829) 55 %, baserat på BMP-databaser och reviewartikel. StormTac (240625) anger 50 %.</t>
        </r>
      </text>
    </comment>
    <comment ref="U31" authorId="0" shapeId="0" xr:uid="{14317D10-D7C9-4967-9282-C70EAA814D71}">
      <text>
        <r>
          <rPr>
            <sz val="9"/>
            <color indexed="81"/>
            <rFont val="Tahoma"/>
            <family val="2"/>
          </rPr>
          <t xml:space="preserve">StormTac (160829 och 240625)  anger 75 % (referens saknas). </t>
        </r>
      </text>
    </comment>
    <comment ref="V31" authorId="0" shapeId="0" xr:uid="{278B9736-7B64-4CEF-A82D-2262117995E5}">
      <text>
        <r>
          <rPr>
            <sz val="9"/>
            <color indexed="81"/>
            <rFont val="Tahoma"/>
            <family val="2"/>
          </rPr>
          <t>StormTac (160829) anger 60 % (referens saknas). StormTac (240625) anger 30 %.</t>
        </r>
      </text>
    </comment>
    <comment ref="B32" authorId="0" shapeId="0" xr:uid="{6FF4DF41-0C99-4383-8CEA-9B4087B38BDB}">
      <text>
        <r>
          <rPr>
            <sz val="9"/>
            <color indexed="81"/>
            <rFont val="Tahoma"/>
            <family val="2"/>
          </rPr>
          <t>StormTac (160829 och 240625) anger 40 %.</t>
        </r>
      </text>
    </comment>
    <comment ref="C32" authorId="0" shapeId="0" xr:uid="{E55D4493-5B07-4EA9-8E31-509E73738307}">
      <text>
        <r>
          <rPr>
            <sz val="9"/>
            <color indexed="81"/>
            <rFont val="Tahoma"/>
            <family val="2"/>
          </rPr>
          <t>Här har en uppräkning gjorts från dammar utifrån teorin att översilningsytor har en bättre förmåga att avskilja lösta ämnen.</t>
        </r>
      </text>
    </comment>
    <comment ref="D32" authorId="0" shapeId="0" xr:uid="{529FE065-7D54-4C56-BF28-AEA86FE83490}">
      <text>
        <r>
          <rPr>
            <sz val="9"/>
            <color indexed="81"/>
            <rFont val="Tahoma"/>
            <family val="2"/>
          </rPr>
          <t>StormTac (160829) anger 25 %. Litteraturen visar ett brett spann. StormTac (240625) anger 30 %.</t>
        </r>
      </text>
    </comment>
    <comment ref="G32" authorId="0" shapeId="0" xr:uid="{9F1155CA-DEC2-456E-8F63-5285FA841755}">
      <text>
        <r>
          <rPr>
            <b/>
            <sz val="9"/>
            <color indexed="81"/>
            <rFont val="Tahoma"/>
            <family val="2"/>
          </rPr>
          <t>Jonas Andersson:</t>
        </r>
        <r>
          <rPr>
            <sz val="9"/>
            <color indexed="81"/>
            <rFont val="Tahoma"/>
            <family val="2"/>
          </rPr>
          <t xml:space="preserve">
Redoviosas i exjobb från Lund 2008</t>
        </r>
      </text>
    </comment>
    <comment ref="H32" authorId="0" shapeId="0" xr:uid="{8F0ECF31-0B48-42BD-958C-4BCDD61E787C}">
      <text>
        <r>
          <rPr>
            <sz val="9"/>
            <color indexed="81"/>
            <rFont val="Tahoma"/>
            <family val="2"/>
          </rPr>
          <t>StormTac (160829) 50 %. Examensarabeten av Forsberg och Lindvall anger motsvarande siffor. StormTac (240625) anger 55 %.</t>
        </r>
      </text>
    </comment>
    <comment ref="I32" authorId="0" shapeId="0" xr:uid="{265844AE-97AB-4726-BDEE-ED369502A6D0}">
      <text>
        <r>
          <rPr>
            <sz val="9"/>
            <color indexed="81"/>
            <rFont val="Tahoma"/>
            <family val="2"/>
          </rPr>
          <t>77 % Redoviosas i exjobb från Lund 2008. StormTac redovisar 52 % från International Stormwater BMP Database, Dec 2014. Här sätts reduktionen något högre än i dammar utifrån teorin att översilningsytor har en bättre förmåga att avskilja lösta ämnen.</t>
        </r>
      </text>
    </comment>
    <comment ref="J32" authorId="0" shapeId="0" xr:uid="{2AE870B9-B18D-4B99-95DC-D526A2C7F740}">
      <text>
        <r>
          <rPr>
            <sz val="9"/>
            <color indexed="81"/>
            <rFont val="Tahoma"/>
            <family val="2"/>
          </rPr>
          <t>StormTac (160829 och 240625) anger 50 %. Examensarabete av Forsberg och Lindvall anger motsvarande siffor.</t>
        </r>
      </text>
    </comment>
    <comment ref="K32" authorId="0" shapeId="0" xr:uid="{09FDBB87-9F87-47CD-BA70-92FFF1A1CEBF}">
      <text>
        <r>
          <rPr>
            <sz val="9"/>
            <color indexed="81"/>
            <rFont val="Tahoma"/>
            <family val="2"/>
          </rPr>
          <t>65 % redoviosas i exjobb från Lund 2008. StormTac redovisar 59 % från International Stormwater BMP Database, Dec 2014. Här sätts reduktionen till samma som i damm. Det vatten som infilterar i en översilningsyta har god rening medan det som rinner ytligt har sämre rening.</t>
        </r>
      </text>
    </comment>
    <comment ref="T32" authorId="1" shapeId="0" xr:uid="{AA6AF2D5-45C2-458F-89E5-B64981209565}">
      <text>
        <r>
          <rPr>
            <sz val="9"/>
            <color indexed="81"/>
            <rFont val="Tahoma"/>
            <family val="2"/>
          </rPr>
          <t xml:space="preserve">StormTac (240625) anger 70 %.
</t>
        </r>
      </text>
    </comment>
    <comment ref="U32" authorId="0" shapeId="0" xr:uid="{706E5CB4-D58C-4953-86AB-84A516D6FA9B}">
      <text>
        <r>
          <rPr>
            <sz val="9"/>
            <color indexed="81"/>
            <rFont val="Tahoma"/>
            <family val="2"/>
          </rPr>
          <t>StormTac (160829) 70 %.  StormTac (240625) anger 80 %. Examensarabete av Forsberg och Lindvall anger motsvarande siffor.</t>
        </r>
      </text>
    </comment>
    <comment ref="V32" authorId="0" shapeId="0" xr:uid="{7CD963C4-1BBE-479A-B45B-FEE9371D73BB}">
      <text>
        <r>
          <rPr>
            <sz val="9"/>
            <color indexed="81"/>
            <rFont val="Tahoma"/>
            <family val="2"/>
          </rPr>
          <t>StormTac (160829) anger 60 % (referens saknas). StormTac (2024-06-25) anger 70 %.</t>
        </r>
      </text>
    </comment>
  </commentList>
</comments>
</file>

<file path=xl/sharedStrings.xml><?xml version="1.0" encoding="utf-8"?>
<sst xmlns="http://schemas.openxmlformats.org/spreadsheetml/2006/main" count="111" uniqueCount="101">
  <si>
    <t>PAH16</t>
  </si>
  <si>
    <t>SS</t>
  </si>
  <si>
    <t>oil</t>
  </si>
  <si>
    <t>Våtmark</t>
  </si>
  <si>
    <t>Anläggning</t>
  </si>
  <si>
    <t>Svackdike</t>
  </si>
  <si>
    <t>Översilningsyta</t>
  </si>
  <si>
    <t>Oljeavskiljare</t>
  </si>
  <si>
    <t>Brunnsfilter</t>
  </si>
  <si>
    <t>Skelettjord (makadam och jord)</t>
  </si>
  <si>
    <t>Öppna utjämnings- och reningsanläggningar</t>
  </si>
  <si>
    <t>Fördröjning under mark</t>
  </si>
  <si>
    <t>Tekniska filteranläggningar och oljeavskiljare</t>
  </si>
  <si>
    <t>Infiltrationsstråk</t>
  </si>
  <si>
    <t>Tot-P</t>
  </si>
  <si>
    <t>Tot-N</t>
  </si>
  <si>
    <t>Tot-Pb</t>
  </si>
  <si>
    <t>Löst P</t>
  </si>
  <si>
    <t>Löst N</t>
  </si>
  <si>
    <t>Löst Pb</t>
  </si>
  <si>
    <t>Tot-Cu</t>
  </si>
  <si>
    <t>Löst Cu</t>
  </si>
  <si>
    <t>Tot-Zn</t>
  </si>
  <si>
    <t>Löst Zn</t>
  </si>
  <si>
    <t>Tot-Cd</t>
  </si>
  <si>
    <t>Löst Cd</t>
  </si>
  <si>
    <t>Tot-Cr</t>
  </si>
  <si>
    <t>Löst Cr</t>
  </si>
  <si>
    <t>Tot-Ni</t>
  </si>
  <si>
    <t>Löst Ni</t>
  </si>
  <si>
    <t>Tot-Hg</t>
  </si>
  <si>
    <t>Löst Hg</t>
  </si>
  <si>
    <t>Skärmbassäng</t>
  </si>
  <si>
    <t>Perkolationsmagasin</t>
  </si>
  <si>
    <t>Makadamdike</t>
  </si>
  <si>
    <t>Förkortning</t>
  </si>
  <si>
    <t>Fullständig referens</t>
  </si>
  <si>
    <t>Kommentar</t>
  </si>
  <si>
    <t>Damm</t>
  </si>
  <si>
    <t>Arnlund 2015</t>
  </si>
  <si>
    <t>Uppföljning av Kungsängsdammen. Flödesproportionell provtagning av metaller och organiska föreningar under mars-augusti 2014. Uppsala Vatten och Avfall AB.</t>
  </si>
  <si>
    <t>Arnlund 2014</t>
  </si>
  <si>
    <t>Fördröjning i mark/övre markprofilen</t>
  </si>
  <si>
    <t>Forsberg 2015</t>
  </si>
  <si>
    <t>Lindvall 2008</t>
  </si>
  <si>
    <t>Avsättningsmagasin</t>
  </si>
  <si>
    <t>Makadamfyllt magasin, rörmagasin, kassettmagasin, betongmagasin</t>
  </si>
  <si>
    <t>Tekniska filteranläggningar</t>
  </si>
  <si>
    <t xml:space="preserve">Infiltration i grönyta </t>
  </si>
  <si>
    <t>Pramsten, J. 2010. Avskiljningsförmåga hos dagvattendammar i relation till dammvolym, bräddflöde och inkommande föroreningshalt. Vatten 66:99-111. Lund 2010. Tillgänglig via: &lt;http://www.tidskriftenvatten.se/mag/tidskriftenvatten.se/dircode/docs/48_article_4255.pdf&gt;</t>
  </si>
  <si>
    <t>Pramsten 2010</t>
  </si>
  <si>
    <t>Andersson, J., Owenius, S., Stråe, D., 2012. NOS-dagvatten. Uppföljning av dagvattenanläggningar i fem Stockholmskommuner. Svenskt Vatten Utveckling, Rapport nr 2012-02.</t>
  </si>
  <si>
    <t>Arnlund, J., 2014. Utredning av reningsfunktionen hos Kungsängens dagvattendamm – en studie med flödesproportionell provtagning. Uppsala Universitet. [online] &lt;http://urn.kb.se/resolve?urn=urn:nbn:se:uu:diva-232140&gt;</t>
  </si>
  <si>
    <t>Genomsläpplig beläggning</t>
  </si>
  <si>
    <t>Överdämningsyta/Torr damm</t>
  </si>
  <si>
    <t>[%]</t>
  </si>
  <si>
    <t>Maximilian Huber, Antje Welkerb, Brigitte Helmreicha. 2016. Critical review of heavy metal pollution of traffic area runoff: Occurrence, influencing factors, and partitioning. Science of The Total Environment. Volume 541, 15 January 2016, Pages 895–919.</t>
  </si>
  <si>
    <t>Bedömd reningseffekt i olika typer av dagvattenanläggningar</t>
  </si>
  <si>
    <t>Blecken 2016</t>
  </si>
  <si>
    <t>Reningstabell</t>
  </si>
  <si>
    <t>Reduktionsgraden beror av bl.a. typ av anläggning och filtermaterial. Inhämta data från tillverkaren angående effekt för aktuell typ. Ta hänsyn till andelen bräddat flöde vid höga flöden</t>
  </si>
  <si>
    <t xml:space="preserve">Avser vatten som infiltrerar/perkoleras till grundvatten och ej direkt belastar ytvatten.  </t>
  </si>
  <si>
    <t>Semadeni-Davies 2008</t>
  </si>
  <si>
    <t>Semadeni-Davies, A. 2008. C-calm review of removal efficiencies for storm water treatment options in New Zealand. Landcare Research Ltd, National Institute of Water &amp; Atmospheric Research Ltd</t>
  </si>
  <si>
    <t>R. Lucas, E.R. Earl, A.O. Babatunde &amp; B.N. Bockelmann-Evans (2015). Constructed wetlands for stormwater management in the UK: a concise review, Civil Engineering and Environmental Systems, 32:3, 251-268, DOI: 10.1080/10286608.2014.958472</t>
  </si>
  <si>
    <t>Lucas et al. 2015</t>
  </si>
  <si>
    <t>Ermilio 2005</t>
  </si>
  <si>
    <t xml:space="preserve">Ermilio, J. R. 2005. Characterization study of a Bio-infiltration Stormwater BMP. The Faculty of the Department of  Civil and Environmental Engineering  Villanova University </t>
  </si>
  <si>
    <t>Nilsson och Stigsson 2013</t>
  </si>
  <si>
    <t>Blecken, G. 2016. Kunskapssammanställning dagvattenrening. SVU Rapport 2016-5. Svenskt Vatten AB.</t>
  </si>
  <si>
    <t>Bratieres 2008</t>
  </si>
  <si>
    <t>Bratieres, K. 2008. Nutrient and sediment removal by stormwater biofilters: A large-scale design optimisation study. Water Reserach 42 (3930-3940).</t>
  </si>
  <si>
    <t>Jurries 2003</t>
  </si>
  <si>
    <t>Jurries, D. 2003. BIOFILTERS (Bioswales, Vegetative Buffers, &amp; Constructed Wetlands)  For  Storm Water Discharge Pollution Removal. State of Oregon Department of environmental quality.</t>
  </si>
  <si>
    <t>Förteckning över referenslitteratur</t>
  </si>
  <si>
    <t>Lindvall, P. 2008. Utformning av översilningsytor för dagvatten. Examensarbete Lunds Universitet.</t>
  </si>
  <si>
    <t>Forsberg, A. 2015. Utvärdering av två markbaserade dagvattenreningssystem. Examensarbete Uppsala Universitet.</t>
  </si>
  <si>
    <t>Al-Rubaei, A., Engström, M. Viklander, M. Blecken, G. 2016. Långtidsfunktion hos en 19-årig dagvattenvåtmark. Svenskt Vatten Utveckling, Rapport nr 2016-14.</t>
  </si>
  <si>
    <t>Nedsänkt växtbädd (regnbädd)</t>
  </si>
  <si>
    <t>Näslund, J., Andersson, J., Arnlund, J., 2023. Pilotstudie – avskiljning av lösta och partikelbundna föroreningar i dagvattendammar. WRS, Fyrisåns vattenförbund och SLU. Rapport 2023–1780-A.</t>
  </si>
  <si>
    <t>Viklander, M., Österlund, H., Müller, A., Marsalek, J., Borris, M., 2019. Kunskapssammanställning – Dagvattenkvalitet. Svenskt Vatten Utveckling, Rapport nr 2019-02.</t>
  </si>
  <si>
    <t>StormTac Database (2024). Stormwater, baseflow, surface water and wastewater database, v.2024-05-27. StormTac Corporation. www.stormtac.com. Hämtad 2024-06-25.</t>
  </si>
  <si>
    <t>Andersson et al. 2012.</t>
  </si>
  <si>
    <t>Al-Rubaei et al. 2016</t>
  </si>
  <si>
    <t>Barrett et al. 2006</t>
  </si>
  <si>
    <t>Näslund et al. 2023</t>
  </si>
  <si>
    <t>Viklander et al. 2019</t>
  </si>
  <si>
    <t>Barrett, M. et al. 2006. Pollutant Removal on Vegetated Highway Shoulders 2006; Center for Transportation Research at The University of Texas at Austin
Texas Transportation Institute, Texas A&amp;M University</t>
  </si>
  <si>
    <t>Blecken et al. 2024</t>
  </si>
  <si>
    <t>Blecken G., Lange K., Beryani A., Furén R., Österlund H., Flanagan K. och Viklander M. (2024). Dagvattenbiofilter och regnbäddar − rening och ackumulering av föroreningar. Resultat av fältstudier i Malmö, Växjö, Stockholm och Sundsvall. SVU-rapport 2024-17. Stockholm: Svenskt Vatten.</t>
  </si>
  <si>
    <t>Milovanović, I. 2024. Uppgradering av dagvattensystem: implementering och utvärdering av EcoVault i befintligt nät, seminarium.</t>
  </si>
  <si>
    <t>Egan et al. 1995</t>
  </si>
  <si>
    <t>Nilsson, E. och Stigsson, A. Pollutant Removal Efficiencies and Flow Detention of Infiltration Trenches. An investigation of an Infiltration Trench in Kungsbacka.Master of Science Thesis. Chalmers. Master’s Thesis 2012:140.</t>
  </si>
  <si>
    <t>Egan, T.J., Burroughs, S., Attaway, T. 1995. Packed Bed Filter. In Proceedings of 4th Biennial Symposium on Stormwater Quality. Southwest Florida Water Management District, Brookeville, FL.</t>
  </si>
  <si>
    <t>Milovanović 2024</t>
  </si>
  <si>
    <t>StormTac 2024</t>
  </si>
  <si>
    <t>StormTac 2016</t>
  </si>
  <si>
    <t>StormTac database 2016-08. Reduction efficiencies, www.stormtac.com.</t>
  </si>
  <si>
    <t>Huber et al. 2016</t>
  </si>
  <si>
    <t>Nedanstående tabell anger förväntad reningsgrad för det vatten som passerar genom respektive anläggningstyp och avser procentuell mängdreduktion för respektive ämne. Vid bedömning av en anläggnings funktion behöver hänsyn tas även
till den del av flödet som bräddar orenat förbi anläggningen vi högre flöden. En viktig parameter vid bedömning av reningsgrad är förhållandet mellan partikelbunden respektive löst andel av respektive förorening. Hur stor del av ett ämne som är partikelbunden respektive löst kan skilja sig åt beroende på föroreningskälla. Enligt Larm &amp; Pirard (2010) är 50-55 % av P partikelbunden och 56-67 % av Zn partikelbunden. Enligt Huber (2016) (trafikdagvatten) är ca 65-80% av Zn partikelbunden och 55-70 % av Cu partikelbunden. Huber (2016) anger även att Pb och Cr till stor del är partikelbundet, medan Zn, Cu, Ni och Cd delvis är lösta. Viklander et al. (2019) anger att 20-50 % av Tot-P är löst, 0-50 % av Cu är löst och 10-45 % av Zn är löst. Där data för rening av lösta ämnen saknas i tabellen nedan har antagits att 55 % av fosfor, 60 % av koppar och 65 % av zink är partikelbundet. När den totala reningsgraden överstiger dessa procentvärden har det antagits att det även ske viss rening av lösta ämnen.
De värden som anges i tabellen baseras på vetenskapliga data, men har på grund av att det i vissa fall saknas relevanta dataunderlag, justerats utifrån antagande om funktion i relation till andra anläggningstyper. Data i tabellen nedan bör därför inte användas som referens i vetenskapliga studier. Reningseffekten anges nedan som fasta värden för att underlätta beräkningsarbeten. Det är dock viktigt att vara medveten om att det finns ett stort spann i funktionen hos varje anläggningstyp. Se kommentarer i enskilda celler för bakgrund till angivna värden. Fullständiga referenser anges på ett eget blad.</t>
  </si>
  <si>
    <t>Version 2025-08-29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</si>
</sst>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0"/>
      <name val="Arial"/>
    </font>
    <font>
      <b/>
      <sz val="10"/>
      <name val="Arial"/>
      <family val="2"/>
    </font>
    <font>
      <sz val="10"/>
      <name val="Arial"/>
      <family val="2"/>
    </font>
    <font>
      <i/>
      <sz val="10"/>
      <name val="Arial"/>
      <family val="2"/>
    </font>
    <font>
      <sz val="9"/>
      <color indexed="81"/>
      <name val="Tahoma"/>
      <family val="2"/>
    </font>
    <font>
      <b/>
      <sz val="9"/>
      <color indexed="81"/>
      <name val="Tahoma"/>
      <family val="2"/>
    </font>
    <font>
      <b/>
      <i/>
      <sz val="10"/>
      <name val="Arial"/>
      <family val="2"/>
    </font>
    <font>
      <b/>
      <u/>
      <sz val="10"/>
      <name val="Arial"/>
      <family val="2"/>
    </font>
    <font>
      <b/>
      <sz val="18"/>
      <name val="Arial"/>
      <family val="2"/>
    </font>
    <font>
      <b/>
      <sz val="14"/>
      <name val="Arial"/>
      <family val="2"/>
    </font>
    <font>
      <sz val="10"/>
      <color rgb="FFFF0000"/>
      <name val="Arial"/>
      <family val="2"/>
    </font>
    <font>
      <i/>
      <sz val="10"/>
      <color rgb="FFFF0000"/>
      <name val="Arial"/>
      <family val="2"/>
    </font>
    <font>
      <sz val="10"/>
      <color theme="0" tint="-0.499984740745262"/>
      <name val="Arial"/>
      <family val="2"/>
    </font>
    <font>
      <b/>
      <sz val="10"/>
      <color theme="6" tint="-0.249977111117893"/>
      <name val="Arial"/>
      <family val="2"/>
    </font>
    <font>
      <sz val="10"/>
      <color theme="6" tint="-0.249977111117893"/>
      <name val="Arial"/>
      <family val="2"/>
    </font>
    <font>
      <b/>
      <sz val="10"/>
      <color rgb="FFFFC000"/>
      <name val="Arial"/>
      <family val="2"/>
    </font>
    <font>
      <b/>
      <sz val="10"/>
      <color theme="1"/>
      <name val="Arial"/>
      <family val="2"/>
    </font>
  </fonts>
  <fills count="6">
    <fill>
      <patternFill patternType="none"/>
    </fill>
    <fill>
      <patternFill patternType="gray125"/>
    </fill>
    <fill>
      <patternFill patternType="solid">
        <fgColor theme="7" tint="0.59999389629810485"/>
        <bgColor indexed="64"/>
      </patternFill>
    </fill>
    <fill>
      <patternFill patternType="solid">
        <fgColor theme="6" tint="0.59999389629810485"/>
        <bgColor indexed="64"/>
      </patternFill>
    </fill>
    <fill>
      <patternFill patternType="solid">
        <fgColor theme="5" tint="0.39997558519241921"/>
        <bgColor indexed="64"/>
      </patternFill>
    </fill>
    <fill>
      <patternFill patternType="solid">
        <fgColor theme="9"/>
        <bgColor indexed="64"/>
      </patternFill>
    </fill>
  </fills>
  <borders count="1">
    <border>
      <left/>
      <right/>
      <top/>
      <bottom/>
      <diagonal/>
    </border>
  </borders>
  <cellStyleXfs count="1">
    <xf numFmtId="0" fontId="0" fillId="0" borderId="0"/>
  </cellStyleXfs>
  <cellXfs count="51">
    <xf numFmtId="0" fontId="0" fillId="0" borderId="0" xfId="0"/>
    <xf numFmtId="0" fontId="2" fillId="0" borderId="0" xfId="0" applyFont="1"/>
    <xf numFmtId="0" fontId="10" fillId="0" borderId="0" xfId="0" applyFont="1"/>
    <xf numFmtId="0" fontId="3" fillId="0" borderId="0" xfId="0" applyFont="1"/>
    <xf numFmtId="0" fontId="7" fillId="2" borderId="0" xfId="0" applyFont="1" applyFill="1"/>
    <xf numFmtId="0" fontId="0" fillId="2" borderId="0" xfId="0" applyFill="1" applyAlignment="1">
      <alignment horizontal="center"/>
    </xf>
    <xf numFmtId="0" fontId="7" fillId="3" borderId="0" xfId="0" applyFont="1" applyFill="1"/>
    <xf numFmtId="0" fontId="0" fillId="3" borderId="0" xfId="0" applyFill="1" applyAlignment="1">
      <alignment horizontal="center"/>
    </xf>
    <xf numFmtId="0" fontId="0" fillId="3" borderId="0" xfId="0" applyFill="1"/>
    <xf numFmtId="0" fontId="0" fillId="2" borderId="0" xfId="0" applyFill="1"/>
    <xf numFmtId="0" fontId="1" fillId="4" borderId="0" xfId="0" applyFont="1" applyFill="1"/>
    <xf numFmtId="0" fontId="1" fillId="4" borderId="0" xfId="0" applyFont="1" applyFill="1" applyAlignment="1">
      <alignment horizontal="center"/>
    </xf>
    <xf numFmtId="0" fontId="2" fillId="3" borderId="0" xfId="0" applyFont="1" applyFill="1"/>
    <xf numFmtId="0" fontId="2" fillId="2" borderId="0" xfId="0" applyFont="1" applyFill="1"/>
    <xf numFmtId="0" fontId="11" fillId="0" borderId="0" xfId="0" applyFont="1"/>
    <xf numFmtId="0" fontId="6" fillId="0" borderId="0" xfId="0" applyFont="1"/>
    <xf numFmtId="1" fontId="0" fillId="2" borderId="0" xfId="0" applyNumberFormat="1" applyFill="1" applyAlignment="1">
      <alignment horizontal="center"/>
    </xf>
    <xf numFmtId="3" fontId="0" fillId="2" borderId="0" xfId="0" applyNumberFormat="1" applyFill="1" applyAlignment="1">
      <alignment horizontal="center"/>
    </xf>
    <xf numFmtId="0" fontId="1" fillId="2" borderId="0" xfId="0" applyFont="1" applyFill="1" applyAlignment="1">
      <alignment horizontal="center"/>
    </xf>
    <xf numFmtId="1" fontId="1" fillId="2" borderId="0" xfId="0" applyNumberFormat="1" applyFont="1" applyFill="1" applyAlignment="1">
      <alignment horizontal="center"/>
    </xf>
    <xf numFmtId="3" fontId="1" fillId="2" borderId="0" xfId="0" applyNumberFormat="1" applyFont="1" applyFill="1" applyAlignment="1">
      <alignment horizontal="center"/>
    </xf>
    <xf numFmtId="17" fontId="0" fillId="0" borderId="0" xfId="0" applyNumberFormat="1"/>
    <xf numFmtId="3" fontId="1" fillId="3" borderId="0" xfId="0" applyNumberFormat="1" applyFont="1" applyFill="1" applyAlignment="1">
      <alignment horizontal="center"/>
    </xf>
    <xf numFmtId="0" fontId="1" fillId="3" borderId="0" xfId="0" applyFont="1" applyFill="1" applyAlignment="1">
      <alignment horizontal="center"/>
    </xf>
    <xf numFmtId="1" fontId="1" fillId="3" borderId="0" xfId="0" applyNumberFormat="1" applyFont="1" applyFill="1" applyAlignment="1">
      <alignment horizontal="center"/>
    </xf>
    <xf numFmtId="0" fontId="2" fillId="3" borderId="0" xfId="0" applyFont="1" applyFill="1" applyAlignment="1">
      <alignment horizontal="center"/>
    </xf>
    <xf numFmtId="0" fontId="0" fillId="0" borderId="0" xfId="0" applyAlignment="1">
      <alignment horizontal="left" vertical="top" wrapText="1"/>
    </xf>
    <xf numFmtId="0" fontId="2" fillId="0" borderId="0" xfId="0" applyFont="1" applyAlignment="1">
      <alignment horizontal="left" vertical="top" wrapText="1"/>
    </xf>
    <xf numFmtId="0" fontId="0" fillId="0" borderId="0" xfId="0" applyAlignment="1">
      <alignment vertical="top" wrapText="1"/>
    </xf>
    <xf numFmtId="0" fontId="2" fillId="0" borderId="0" xfId="0" applyFont="1" applyAlignment="1">
      <alignment vertical="top" wrapText="1"/>
    </xf>
    <xf numFmtId="0" fontId="2" fillId="4" borderId="0" xfId="0" applyFont="1" applyFill="1"/>
    <xf numFmtId="0" fontId="2" fillId="4" borderId="0" xfId="0" applyFont="1" applyFill="1" applyAlignment="1">
      <alignment horizontal="center" vertical="top"/>
    </xf>
    <xf numFmtId="0" fontId="8" fillId="0" borderId="0" xfId="0" applyFont="1"/>
    <xf numFmtId="0" fontId="0" fillId="0" borderId="0" xfId="0" applyAlignment="1">
      <alignment vertical="center"/>
    </xf>
    <xf numFmtId="0" fontId="9" fillId="0" borderId="0" xfId="0" applyFont="1"/>
    <xf numFmtId="0" fontId="12" fillId="3" borderId="0" xfId="0" applyFont="1" applyFill="1" applyAlignment="1">
      <alignment horizontal="center"/>
    </xf>
    <xf numFmtId="0" fontId="0" fillId="0" borderId="0" xfId="0" applyAlignment="1">
      <alignment horizontal="left"/>
    </xf>
    <xf numFmtId="0" fontId="13" fillId="3" borderId="0" xfId="0" applyFont="1" applyFill="1" applyAlignment="1">
      <alignment horizontal="center"/>
    </xf>
    <xf numFmtId="0" fontId="14" fillId="3" borderId="0" xfId="0" applyFont="1" applyFill="1" applyAlignment="1">
      <alignment horizontal="center"/>
    </xf>
    <xf numFmtId="1" fontId="14" fillId="3" borderId="0" xfId="0" applyNumberFormat="1" applyFont="1" applyFill="1" applyAlignment="1">
      <alignment horizontal="center"/>
    </xf>
    <xf numFmtId="3" fontId="14" fillId="3" borderId="0" xfId="0" applyNumberFormat="1" applyFont="1" applyFill="1" applyAlignment="1">
      <alignment horizontal="center"/>
    </xf>
    <xf numFmtId="0" fontId="14" fillId="2" borderId="0" xfId="0" applyFont="1" applyFill="1" applyAlignment="1">
      <alignment horizontal="center"/>
    </xf>
    <xf numFmtId="1" fontId="14" fillId="2" borderId="0" xfId="0" applyNumberFormat="1" applyFont="1" applyFill="1" applyAlignment="1">
      <alignment horizontal="center"/>
    </xf>
    <xf numFmtId="3" fontId="14" fillId="2" borderId="0" xfId="0" applyNumberFormat="1" applyFont="1" applyFill="1" applyAlignment="1">
      <alignment horizontal="center"/>
    </xf>
    <xf numFmtId="1" fontId="15" fillId="0" borderId="0" xfId="0" applyNumberFormat="1" applyFont="1" applyAlignment="1">
      <alignment horizontal="center"/>
    </xf>
    <xf numFmtId="0" fontId="16" fillId="3" borderId="0" xfId="0" applyFont="1" applyFill="1" applyAlignment="1">
      <alignment horizontal="center"/>
    </xf>
    <xf numFmtId="0" fontId="6" fillId="0" borderId="0" xfId="0" applyFont="1" applyAlignment="1">
      <alignment horizontal="left"/>
    </xf>
    <xf numFmtId="0" fontId="1" fillId="0" borderId="0" xfId="0" applyFont="1"/>
    <xf numFmtId="0" fontId="1" fillId="5" borderId="0" xfId="0" applyFont="1" applyFill="1" applyAlignment="1">
      <alignment horizontal="center" vertical="center"/>
    </xf>
    <xf numFmtId="0" fontId="2" fillId="0" borderId="0" xfId="0" applyFont="1" applyAlignment="1">
      <alignment wrapText="1"/>
    </xf>
    <xf numFmtId="0" fontId="2" fillId="0" borderId="0" xfId="0" applyFont="1"/>
  </cellXfs>
  <cellStyles count="1">
    <cellStyle name="Normal" xfId="0" builtinId="0"/>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2EFD1D-B479-422D-8106-86763865E43B}">
  <dimension ref="A1:W34"/>
  <sheetViews>
    <sheetView tabSelected="1" zoomScaleNormal="100" workbookViewId="0">
      <selection activeCell="A37" sqref="A37"/>
    </sheetView>
  </sheetViews>
  <sheetFormatPr baseColWidth="10" defaultColWidth="8.83203125" defaultRowHeight="13" x14ac:dyDescent="0.15"/>
  <cols>
    <col min="1" max="1" width="67.83203125" customWidth="1"/>
    <col min="5" max="7" width="0" hidden="1" customWidth="1"/>
    <col min="9" max="9" width="11.5" bestFit="1" customWidth="1"/>
    <col min="12" max="19" width="0" hidden="1" customWidth="1"/>
    <col min="23" max="23" width="38.6640625" customWidth="1"/>
    <col min="24" max="24" width="153.5" customWidth="1"/>
  </cols>
  <sheetData>
    <row r="1" spans="1:23" ht="23" x14ac:dyDescent="0.25">
      <c r="A1" s="32" t="s">
        <v>59</v>
      </c>
    </row>
    <row r="2" spans="1:23" x14ac:dyDescent="0.15">
      <c r="A2" s="1" t="s">
        <v>100</v>
      </c>
    </row>
    <row r="3" spans="1:23" x14ac:dyDescent="0.15">
      <c r="A3" s="1"/>
    </row>
    <row r="4" spans="1:23" ht="119.25" customHeight="1" x14ac:dyDescent="0.15">
      <c r="A4" s="49" t="s">
        <v>99</v>
      </c>
      <c r="B4" s="50"/>
      <c r="C4" s="50"/>
      <c r="D4" s="50"/>
      <c r="E4" s="50"/>
      <c r="F4" s="50"/>
      <c r="G4" s="50"/>
      <c r="H4" s="50"/>
      <c r="I4" s="50"/>
      <c r="J4" s="50"/>
      <c r="K4" s="50"/>
      <c r="L4" s="50"/>
      <c r="M4" s="50"/>
      <c r="N4" s="50"/>
      <c r="O4" s="50"/>
      <c r="P4" s="50"/>
      <c r="Q4" s="50"/>
      <c r="R4" s="50"/>
      <c r="S4" s="50"/>
      <c r="T4" s="50"/>
      <c r="U4" s="50"/>
      <c r="V4" s="50"/>
      <c r="W4" s="50"/>
    </row>
    <row r="5" spans="1:23" x14ac:dyDescent="0.15">
      <c r="A5" s="15"/>
      <c r="C5" s="44"/>
    </row>
    <row r="6" spans="1:23" s="33" customFormat="1" ht="25.5" customHeight="1" x14ac:dyDescent="0.15">
      <c r="A6" s="48" t="s">
        <v>57</v>
      </c>
      <c r="B6" s="48"/>
      <c r="C6" s="48"/>
      <c r="D6" s="48"/>
      <c r="E6" s="48"/>
      <c r="F6" s="48"/>
      <c r="G6" s="48"/>
      <c r="H6" s="48"/>
      <c r="I6" s="48"/>
      <c r="J6" s="48"/>
      <c r="K6" s="48"/>
      <c r="L6" s="48"/>
      <c r="M6" s="48"/>
      <c r="N6" s="48"/>
      <c r="O6" s="48"/>
      <c r="P6" s="48"/>
      <c r="Q6" s="48"/>
      <c r="R6" s="48"/>
      <c r="S6" s="48"/>
      <c r="T6" s="48"/>
      <c r="U6" s="48"/>
      <c r="V6" s="48"/>
    </row>
    <row r="7" spans="1:23" s="1" customFormat="1" x14ac:dyDescent="0.15">
      <c r="A7" s="10" t="s">
        <v>4</v>
      </c>
      <c r="B7" s="11" t="s">
        <v>14</v>
      </c>
      <c r="C7" s="11" t="s">
        <v>17</v>
      </c>
      <c r="D7" s="11" t="s">
        <v>15</v>
      </c>
      <c r="E7" s="11" t="s">
        <v>18</v>
      </c>
      <c r="F7" s="11" t="s">
        <v>16</v>
      </c>
      <c r="G7" s="11" t="s">
        <v>19</v>
      </c>
      <c r="H7" s="11" t="s">
        <v>20</v>
      </c>
      <c r="I7" s="11" t="s">
        <v>21</v>
      </c>
      <c r="J7" s="11" t="s">
        <v>22</v>
      </c>
      <c r="K7" s="11" t="s">
        <v>23</v>
      </c>
      <c r="L7" s="11" t="s">
        <v>24</v>
      </c>
      <c r="M7" s="11" t="s">
        <v>25</v>
      </c>
      <c r="N7" s="11" t="s">
        <v>26</v>
      </c>
      <c r="O7" s="11" t="s">
        <v>27</v>
      </c>
      <c r="P7" s="11" t="s">
        <v>28</v>
      </c>
      <c r="Q7" s="11" t="s">
        <v>29</v>
      </c>
      <c r="R7" s="11" t="s">
        <v>30</v>
      </c>
      <c r="S7" s="11" t="s">
        <v>31</v>
      </c>
      <c r="T7" s="11" t="s">
        <v>1</v>
      </c>
      <c r="U7" s="11" t="s">
        <v>2</v>
      </c>
      <c r="V7" s="11" t="s">
        <v>0</v>
      </c>
      <c r="W7" s="46" t="s">
        <v>37</v>
      </c>
    </row>
    <row r="8" spans="1:23" x14ac:dyDescent="0.15">
      <c r="A8" s="30"/>
      <c r="B8" s="31" t="s">
        <v>55</v>
      </c>
      <c r="C8" s="31" t="s">
        <v>55</v>
      </c>
      <c r="D8" s="31" t="s">
        <v>55</v>
      </c>
      <c r="E8" s="31"/>
      <c r="F8" s="31"/>
      <c r="G8" s="31"/>
      <c r="H8" s="31" t="s">
        <v>55</v>
      </c>
      <c r="I8" s="31" t="s">
        <v>55</v>
      </c>
      <c r="J8" s="31" t="s">
        <v>55</v>
      </c>
      <c r="K8" s="31" t="s">
        <v>55</v>
      </c>
      <c r="L8" s="31"/>
      <c r="M8" s="31"/>
      <c r="N8" s="31"/>
      <c r="O8" s="31"/>
      <c r="P8" s="31"/>
      <c r="Q8" s="31"/>
      <c r="R8" s="31"/>
      <c r="S8" s="31"/>
      <c r="T8" s="31" t="s">
        <v>55</v>
      </c>
      <c r="U8" s="31" t="s">
        <v>55</v>
      </c>
      <c r="V8" s="31" t="s">
        <v>55</v>
      </c>
      <c r="W8" s="46"/>
    </row>
    <row r="9" spans="1:23" x14ac:dyDescent="0.15">
      <c r="A9" s="6" t="s">
        <v>42</v>
      </c>
      <c r="B9" s="7"/>
      <c r="C9" s="35"/>
      <c r="D9" s="7"/>
      <c r="E9" s="7"/>
      <c r="F9" s="7"/>
      <c r="G9" s="7"/>
      <c r="H9" s="7"/>
      <c r="I9" s="35"/>
      <c r="J9" s="7"/>
      <c r="K9" s="35"/>
      <c r="L9" s="7"/>
      <c r="M9" s="7"/>
      <c r="N9" s="7"/>
      <c r="O9" s="7"/>
      <c r="P9" s="7"/>
      <c r="Q9" s="7"/>
      <c r="R9" s="7"/>
      <c r="S9" s="7"/>
      <c r="T9" s="7"/>
      <c r="U9" s="7"/>
      <c r="V9" s="7"/>
      <c r="W9" s="3"/>
    </row>
    <row r="10" spans="1:23" x14ac:dyDescent="0.15">
      <c r="A10" s="12" t="s">
        <v>48</v>
      </c>
      <c r="B10" s="23">
        <v>85</v>
      </c>
      <c r="C10" s="23">
        <f>ROUNDDOWN(((B10-55*T10/100)/45*100)/5,0)*5</f>
        <v>70</v>
      </c>
      <c r="D10" s="23">
        <v>90</v>
      </c>
      <c r="E10" s="37"/>
      <c r="F10" s="37"/>
      <c r="G10" s="37"/>
      <c r="H10" s="23">
        <v>70</v>
      </c>
      <c r="I10" s="23">
        <f>ROUNDDOWN(((H10-60*T10/100)/35*100)/5,0)*5</f>
        <v>35</v>
      </c>
      <c r="J10" s="23">
        <v>85</v>
      </c>
      <c r="K10" s="23">
        <f>ROUNDDOWN(((J10-65*T10/100)/35*100)/5,0)*5</f>
        <v>65</v>
      </c>
      <c r="L10" s="37"/>
      <c r="M10" s="37"/>
      <c r="N10" s="37"/>
      <c r="O10" s="37"/>
      <c r="P10" s="37"/>
      <c r="Q10" s="37"/>
      <c r="R10" s="37"/>
      <c r="S10" s="37"/>
      <c r="T10" s="23">
        <v>95</v>
      </c>
      <c r="U10" s="23">
        <v>90</v>
      </c>
      <c r="V10" s="23">
        <v>85</v>
      </c>
      <c r="W10" s="3"/>
    </row>
    <row r="11" spans="1:23" s="2" customFormat="1" x14ac:dyDescent="0.15">
      <c r="A11" s="12" t="s">
        <v>53</v>
      </c>
      <c r="B11" s="23">
        <v>65</v>
      </c>
      <c r="C11" s="23">
        <f>ROUNDDOWN(((B11-55*T11/100)/45*100)/5,0)*5</f>
        <v>45</v>
      </c>
      <c r="D11" s="23">
        <v>40</v>
      </c>
      <c r="E11" s="25"/>
      <c r="F11" s="25">
        <v>70</v>
      </c>
      <c r="G11" s="25"/>
      <c r="H11" s="23">
        <v>65</v>
      </c>
      <c r="I11" s="23">
        <f t="shared" ref="I11" si="0">ROUNDDOWN(((H11-60*T11/100)/35*100)/5,0)*5</f>
        <v>45</v>
      </c>
      <c r="J11" s="23">
        <v>85</v>
      </c>
      <c r="K11" s="23">
        <f>ROUNDDOWN(((J11-65*T11/100)/35*100)/5,0)*5</f>
        <v>90</v>
      </c>
      <c r="L11" s="23">
        <f t="shared" ref="L11:S11" si="1">ROUNDDOWN(((K11-65*U11/100)/35*100)/5,0)*5</f>
        <v>105</v>
      </c>
      <c r="M11" s="23">
        <f t="shared" si="1"/>
        <v>160</v>
      </c>
      <c r="N11" s="23" t="e">
        <f>ROUNDDOWN(((M11-65*#REF!/100)/35*100)/5,0)*5</f>
        <v>#REF!</v>
      </c>
      <c r="O11" s="23" t="e">
        <f>ROUNDDOWN(((N11-65*W11/100)/35*100)/5,0)*5</f>
        <v>#REF!</v>
      </c>
      <c r="P11" s="23" t="e">
        <f t="shared" si="1"/>
        <v>#REF!</v>
      </c>
      <c r="Q11" s="23" t="e">
        <f t="shared" si="1"/>
        <v>#REF!</v>
      </c>
      <c r="R11" s="23" t="e">
        <f t="shared" si="1"/>
        <v>#REF!</v>
      </c>
      <c r="S11" s="23" t="e">
        <f t="shared" si="1"/>
        <v>#REF!</v>
      </c>
      <c r="T11" s="23">
        <v>80</v>
      </c>
      <c r="U11" s="23">
        <v>80</v>
      </c>
      <c r="V11" s="23">
        <v>75</v>
      </c>
      <c r="W11" s="14"/>
    </row>
    <row r="12" spans="1:23" x14ac:dyDescent="0.15">
      <c r="A12" s="8" t="s">
        <v>5</v>
      </c>
      <c r="B12" s="45">
        <v>35</v>
      </c>
      <c r="C12" s="24">
        <v>0</v>
      </c>
      <c r="D12" s="45">
        <v>35</v>
      </c>
      <c r="E12" s="38"/>
      <c r="F12" s="38">
        <v>70</v>
      </c>
      <c r="G12" s="38"/>
      <c r="H12" s="45">
        <v>50</v>
      </c>
      <c r="I12" s="45">
        <f>ROUNDDOWN(((H12-60*T12/100)/35*100)/5,0)*5</f>
        <v>20</v>
      </c>
      <c r="J12" s="23">
        <v>65</v>
      </c>
      <c r="K12" s="23">
        <f>ROUNDDOWN(((J12-65*T12/100)/35*100)/5,0)*5</f>
        <v>55</v>
      </c>
      <c r="L12" s="38">
        <v>65</v>
      </c>
      <c r="M12" s="38"/>
      <c r="N12" s="38">
        <v>60</v>
      </c>
      <c r="O12" s="38"/>
      <c r="P12" s="38">
        <v>50</v>
      </c>
      <c r="Q12" s="38"/>
      <c r="R12" s="38">
        <v>15</v>
      </c>
      <c r="S12" s="38"/>
      <c r="T12" s="23">
        <v>70</v>
      </c>
      <c r="U12" s="45">
        <v>80</v>
      </c>
      <c r="V12" s="23">
        <v>60</v>
      </c>
      <c r="W12" s="14"/>
    </row>
    <row r="13" spans="1:23" x14ac:dyDescent="0.15">
      <c r="A13" s="8" t="s">
        <v>13</v>
      </c>
      <c r="B13" s="23">
        <v>65</v>
      </c>
      <c r="C13" s="23">
        <f>ROUNDDOWN(((B13-55*T13/100)/45*100)/5,0)*5</f>
        <v>45</v>
      </c>
      <c r="D13" s="23">
        <v>40</v>
      </c>
      <c r="E13" s="37">
        <v>65</v>
      </c>
      <c r="F13" s="37">
        <v>65</v>
      </c>
      <c r="G13" s="37">
        <v>65</v>
      </c>
      <c r="H13" s="23">
        <v>65</v>
      </c>
      <c r="I13" s="45">
        <v>40</v>
      </c>
      <c r="J13" s="23">
        <v>85</v>
      </c>
      <c r="K13" s="23">
        <v>70</v>
      </c>
      <c r="L13" s="37">
        <v>65</v>
      </c>
      <c r="M13" s="37">
        <v>65</v>
      </c>
      <c r="N13" s="37">
        <v>65</v>
      </c>
      <c r="O13" s="37">
        <v>65</v>
      </c>
      <c r="P13" s="37">
        <v>65</v>
      </c>
      <c r="Q13" s="37">
        <v>65</v>
      </c>
      <c r="R13" s="37">
        <v>65</v>
      </c>
      <c r="S13" s="37">
        <v>65</v>
      </c>
      <c r="T13" s="23">
        <v>80</v>
      </c>
      <c r="U13" s="23">
        <v>80</v>
      </c>
      <c r="V13" s="23">
        <v>85</v>
      </c>
      <c r="W13" s="3"/>
    </row>
    <row r="14" spans="1:23" x14ac:dyDescent="0.15">
      <c r="A14" s="12" t="s">
        <v>34</v>
      </c>
      <c r="B14" s="23">
        <v>60</v>
      </c>
      <c r="C14" s="23">
        <f>ROUNDDOWN(((B14-55*T14/100)/45*100)/5,0)*5</f>
        <v>35</v>
      </c>
      <c r="D14" s="23">
        <v>35</v>
      </c>
      <c r="E14" s="38"/>
      <c r="F14" s="38">
        <v>85</v>
      </c>
      <c r="G14" s="38"/>
      <c r="H14" s="23">
        <v>65</v>
      </c>
      <c r="I14" s="23">
        <v>25</v>
      </c>
      <c r="J14" s="23">
        <v>70</v>
      </c>
      <c r="K14" s="22">
        <v>30</v>
      </c>
      <c r="L14" s="38">
        <v>85</v>
      </c>
      <c r="M14" s="38"/>
      <c r="N14" s="38">
        <v>85</v>
      </c>
      <c r="O14" s="38"/>
      <c r="P14" s="38">
        <v>90</v>
      </c>
      <c r="Q14" s="38"/>
      <c r="R14" s="38">
        <v>45</v>
      </c>
      <c r="S14" s="38"/>
      <c r="T14" s="23">
        <v>80</v>
      </c>
      <c r="U14" s="23">
        <v>80</v>
      </c>
      <c r="V14" s="23">
        <v>60</v>
      </c>
      <c r="W14" s="3"/>
    </row>
    <row r="15" spans="1:23" x14ac:dyDescent="0.15">
      <c r="A15" s="12" t="s">
        <v>78</v>
      </c>
      <c r="B15" s="23">
        <v>65</v>
      </c>
      <c r="C15" s="23">
        <f>ROUNDDOWN(((B15-55*T15/100)/45*100)/5,0)*5</f>
        <v>45</v>
      </c>
      <c r="D15" s="23">
        <v>40</v>
      </c>
      <c r="E15" s="38"/>
      <c r="F15" s="38">
        <v>80</v>
      </c>
      <c r="G15" s="38"/>
      <c r="H15" s="23">
        <v>65</v>
      </c>
      <c r="I15" s="23">
        <v>40</v>
      </c>
      <c r="J15" s="23">
        <v>85</v>
      </c>
      <c r="K15" s="22">
        <v>70</v>
      </c>
      <c r="L15" s="38">
        <v>85</v>
      </c>
      <c r="M15" s="38"/>
      <c r="N15" s="38">
        <v>25</v>
      </c>
      <c r="O15" s="38"/>
      <c r="P15" s="38">
        <v>75</v>
      </c>
      <c r="Q15" s="38"/>
      <c r="R15" s="38">
        <v>50</v>
      </c>
      <c r="S15" s="38"/>
      <c r="T15" s="23">
        <v>80</v>
      </c>
      <c r="U15" s="23">
        <v>80</v>
      </c>
      <c r="V15" s="23">
        <v>85</v>
      </c>
      <c r="W15" s="3"/>
    </row>
    <row r="16" spans="1:23" x14ac:dyDescent="0.15">
      <c r="A16" s="8"/>
      <c r="B16" s="38"/>
      <c r="C16" s="39"/>
      <c r="D16" s="38"/>
      <c r="E16" s="38"/>
      <c r="F16" s="38"/>
      <c r="G16" s="38"/>
      <c r="H16" s="38"/>
      <c r="I16" s="40"/>
      <c r="J16" s="38"/>
      <c r="K16" s="40"/>
      <c r="L16" s="38"/>
      <c r="M16" s="38"/>
      <c r="N16" s="38"/>
      <c r="O16" s="38"/>
      <c r="P16" s="38"/>
      <c r="Q16" s="38"/>
      <c r="R16" s="38"/>
      <c r="S16" s="38"/>
      <c r="T16" s="38"/>
      <c r="U16" s="38"/>
      <c r="V16" s="38"/>
      <c r="W16" s="3"/>
    </row>
    <row r="17" spans="1:23" x14ac:dyDescent="0.15">
      <c r="A17" s="4" t="s">
        <v>11</v>
      </c>
      <c r="B17" s="41"/>
      <c r="C17" s="42"/>
      <c r="D17" s="41"/>
      <c r="E17" s="41"/>
      <c r="F17" s="41"/>
      <c r="G17" s="41"/>
      <c r="H17" s="41"/>
      <c r="I17" s="43"/>
      <c r="J17" s="41"/>
      <c r="K17" s="43"/>
      <c r="L17" s="41"/>
      <c r="M17" s="41"/>
      <c r="N17" s="41"/>
      <c r="O17" s="41"/>
      <c r="P17" s="41"/>
      <c r="Q17" s="41"/>
      <c r="R17" s="41"/>
      <c r="S17" s="41"/>
      <c r="T17" s="41"/>
      <c r="U17" s="41"/>
      <c r="V17" s="41"/>
      <c r="W17" s="3"/>
    </row>
    <row r="18" spans="1:23" x14ac:dyDescent="0.15">
      <c r="A18" s="9" t="s">
        <v>9</v>
      </c>
      <c r="B18" s="18">
        <v>55</v>
      </c>
      <c r="C18" s="18">
        <f>ROUNDDOWN(((B18-55*T18/100)/45*100)/5,0)*5</f>
        <v>10</v>
      </c>
      <c r="D18" s="18">
        <v>55</v>
      </c>
      <c r="E18" s="41"/>
      <c r="F18" s="41">
        <v>80</v>
      </c>
      <c r="G18" s="41"/>
      <c r="H18" s="18">
        <v>75</v>
      </c>
      <c r="I18" s="18">
        <f>ROUNDDOWN(((H18-60*T18/100)/35*100)/5,0)*5</f>
        <v>60</v>
      </c>
      <c r="J18" s="18">
        <v>80</v>
      </c>
      <c r="K18" s="18">
        <f>ROUNDDOWN(((J18-65*T18/100)/35*100)/5,0)*5</f>
        <v>60</v>
      </c>
      <c r="L18" s="41">
        <v>85</v>
      </c>
      <c r="M18" s="41"/>
      <c r="N18" s="41">
        <v>70</v>
      </c>
      <c r="O18" s="41"/>
      <c r="P18" s="41">
        <v>80</v>
      </c>
      <c r="Q18" s="41"/>
      <c r="R18" s="41">
        <v>50</v>
      </c>
      <c r="S18" s="41"/>
      <c r="T18" s="18">
        <v>90</v>
      </c>
      <c r="U18" s="18">
        <v>85</v>
      </c>
      <c r="V18" s="18">
        <v>75</v>
      </c>
      <c r="W18" s="3"/>
    </row>
    <row r="19" spans="1:23" x14ac:dyDescent="0.15">
      <c r="A19" s="13" t="s">
        <v>45</v>
      </c>
      <c r="B19" s="18">
        <v>55</v>
      </c>
      <c r="C19" s="18">
        <v>0</v>
      </c>
      <c r="D19" s="18">
        <v>20</v>
      </c>
      <c r="E19" s="41"/>
      <c r="F19" s="41">
        <v>75</v>
      </c>
      <c r="G19" s="41"/>
      <c r="H19" s="18">
        <v>60</v>
      </c>
      <c r="I19" s="18">
        <v>15</v>
      </c>
      <c r="J19" s="18">
        <v>65</v>
      </c>
      <c r="K19" s="18">
        <v>30</v>
      </c>
      <c r="L19" s="41">
        <v>60</v>
      </c>
      <c r="M19" s="41"/>
      <c r="N19" s="41">
        <v>70</v>
      </c>
      <c r="O19" s="41"/>
      <c r="P19" s="41">
        <v>55</v>
      </c>
      <c r="Q19" s="41"/>
      <c r="R19" s="41">
        <v>60</v>
      </c>
      <c r="S19" s="41"/>
      <c r="T19" s="18">
        <v>75</v>
      </c>
      <c r="U19" s="18">
        <v>65</v>
      </c>
      <c r="V19" s="18">
        <v>60</v>
      </c>
      <c r="W19" s="3" t="s">
        <v>46</v>
      </c>
    </row>
    <row r="20" spans="1:23" x14ac:dyDescent="0.15">
      <c r="A20" s="13" t="s">
        <v>33</v>
      </c>
      <c r="B20" s="18">
        <v>100</v>
      </c>
      <c r="C20" s="18">
        <v>100</v>
      </c>
      <c r="D20" s="18">
        <v>100</v>
      </c>
      <c r="E20" s="41">
        <v>100</v>
      </c>
      <c r="F20" s="41">
        <v>100</v>
      </c>
      <c r="G20" s="41">
        <v>100</v>
      </c>
      <c r="H20" s="18">
        <v>100</v>
      </c>
      <c r="I20" s="18">
        <v>100</v>
      </c>
      <c r="J20" s="18">
        <v>100</v>
      </c>
      <c r="K20" s="18">
        <v>100</v>
      </c>
      <c r="L20" s="41">
        <v>100</v>
      </c>
      <c r="M20" s="41">
        <v>100</v>
      </c>
      <c r="N20" s="41">
        <v>100</v>
      </c>
      <c r="O20" s="41">
        <v>100</v>
      </c>
      <c r="P20" s="41">
        <v>100</v>
      </c>
      <c r="Q20" s="41">
        <v>100</v>
      </c>
      <c r="R20" s="41">
        <v>100</v>
      </c>
      <c r="S20" s="41">
        <v>100</v>
      </c>
      <c r="T20" s="18">
        <v>100</v>
      </c>
      <c r="U20" s="18">
        <v>100</v>
      </c>
      <c r="V20" s="18">
        <v>100</v>
      </c>
      <c r="W20" s="3" t="s">
        <v>61</v>
      </c>
    </row>
    <row r="21" spans="1:23" x14ac:dyDescent="0.15">
      <c r="A21" s="9"/>
      <c r="B21" s="41"/>
      <c r="C21" s="42"/>
      <c r="D21" s="41"/>
      <c r="E21" s="41"/>
      <c r="F21" s="41"/>
      <c r="G21" s="41"/>
      <c r="H21" s="41"/>
      <c r="I21" s="43"/>
      <c r="J21" s="41"/>
      <c r="K21" s="43"/>
      <c r="L21" s="41"/>
      <c r="M21" s="41"/>
      <c r="N21" s="41"/>
      <c r="O21" s="41"/>
      <c r="P21" s="41"/>
      <c r="Q21" s="41"/>
      <c r="R21" s="41"/>
      <c r="S21" s="41"/>
      <c r="T21" s="41"/>
      <c r="U21" s="41"/>
      <c r="V21" s="41"/>
      <c r="W21" s="3"/>
    </row>
    <row r="22" spans="1:23" x14ac:dyDescent="0.15">
      <c r="A22" s="6" t="s">
        <v>12</v>
      </c>
      <c r="B22" s="38"/>
      <c r="C22" s="39"/>
      <c r="D22" s="38"/>
      <c r="E22" s="38"/>
      <c r="F22" s="38"/>
      <c r="G22" s="38"/>
      <c r="H22" s="38"/>
      <c r="I22" s="40"/>
      <c r="J22" s="38"/>
      <c r="K22" s="40"/>
      <c r="L22" s="38"/>
      <c r="M22" s="38"/>
      <c r="N22" s="38"/>
      <c r="O22" s="38"/>
      <c r="P22" s="38"/>
      <c r="Q22" s="38"/>
      <c r="R22" s="38"/>
      <c r="S22" s="38"/>
      <c r="T22" s="38"/>
      <c r="U22" s="38"/>
      <c r="V22" s="38"/>
      <c r="W22" s="3"/>
    </row>
    <row r="23" spans="1:23" x14ac:dyDescent="0.15">
      <c r="A23" s="12" t="s">
        <v>8</v>
      </c>
      <c r="B23" s="23">
        <v>35</v>
      </c>
      <c r="C23" s="24">
        <v>0</v>
      </c>
      <c r="D23" s="23">
        <v>10</v>
      </c>
      <c r="E23" s="37"/>
      <c r="F23" s="37">
        <v>60</v>
      </c>
      <c r="G23" s="37"/>
      <c r="H23" s="23">
        <v>40</v>
      </c>
      <c r="I23" s="22">
        <v>0</v>
      </c>
      <c r="J23" s="23">
        <v>50</v>
      </c>
      <c r="K23" s="23">
        <v>0</v>
      </c>
      <c r="L23" s="37">
        <v>40</v>
      </c>
      <c r="M23" s="37"/>
      <c r="N23" s="37">
        <v>55</v>
      </c>
      <c r="O23" s="37"/>
      <c r="P23" s="37">
        <v>55</v>
      </c>
      <c r="Q23" s="37"/>
      <c r="R23" s="37" t="e">
        <v>#REF!</v>
      </c>
      <c r="S23" s="37"/>
      <c r="T23" s="23">
        <v>10</v>
      </c>
      <c r="U23" s="23">
        <v>40</v>
      </c>
      <c r="V23" s="23">
        <v>70</v>
      </c>
      <c r="W23" s="3" t="s">
        <v>60</v>
      </c>
    </row>
    <row r="24" spans="1:23" x14ac:dyDescent="0.15">
      <c r="A24" s="12" t="s">
        <v>47</v>
      </c>
      <c r="B24" s="23">
        <v>45</v>
      </c>
      <c r="C24" s="24">
        <v>0</v>
      </c>
      <c r="D24" s="23">
        <v>15</v>
      </c>
      <c r="E24" s="37"/>
      <c r="F24" s="37"/>
      <c r="G24" s="37"/>
      <c r="H24" s="23">
        <v>60</v>
      </c>
      <c r="I24" s="23">
        <v>20</v>
      </c>
      <c r="J24" s="23">
        <v>70</v>
      </c>
      <c r="K24" s="23">
        <v>30</v>
      </c>
      <c r="L24" s="37"/>
      <c r="M24" s="37"/>
      <c r="N24" s="37"/>
      <c r="O24" s="37"/>
      <c r="P24" s="37"/>
      <c r="Q24" s="37"/>
      <c r="R24" s="37"/>
      <c r="S24" s="37"/>
      <c r="T24" s="23">
        <v>80</v>
      </c>
      <c r="U24" s="23">
        <v>85</v>
      </c>
      <c r="V24" s="23">
        <v>70</v>
      </c>
      <c r="W24" s="3" t="s">
        <v>60</v>
      </c>
    </row>
    <row r="25" spans="1:23" x14ac:dyDescent="0.15">
      <c r="A25" s="12" t="s">
        <v>7</v>
      </c>
      <c r="B25" s="23">
        <v>5</v>
      </c>
      <c r="C25" s="24">
        <v>0</v>
      </c>
      <c r="D25" s="23">
        <v>5</v>
      </c>
      <c r="E25" s="38"/>
      <c r="F25" s="38"/>
      <c r="G25" s="38"/>
      <c r="H25" s="23">
        <v>10</v>
      </c>
      <c r="I25" s="24">
        <v>0</v>
      </c>
      <c r="J25" s="23">
        <v>10</v>
      </c>
      <c r="K25" s="24">
        <v>0</v>
      </c>
      <c r="L25" s="38"/>
      <c r="M25" s="38"/>
      <c r="N25" s="38"/>
      <c r="O25" s="38"/>
      <c r="P25" s="38"/>
      <c r="Q25" s="38"/>
      <c r="R25" s="38"/>
      <c r="S25" s="38"/>
      <c r="T25" s="23">
        <v>15</v>
      </c>
      <c r="U25" s="23">
        <v>80</v>
      </c>
      <c r="V25" s="23">
        <v>5</v>
      </c>
      <c r="W25" s="3"/>
    </row>
    <row r="26" spans="1:23" x14ac:dyDescent="0.15">
      <c r="A26" s="8"/>
      <c r="B26" s="38"/>
      <c r="C26" s="39"/>
      <c r="D26" s="38"/>
      <c r="E26" s="38"/>
      <c r="F26" s="38"/>
      <c r="G26" s="38"/>
      <c r="H26" s="38"/>
      <c r="I26" s="40"/>
      <c r="J26" s="38"/>
      <c r="K26" s="40"/>
      <c r="L26" s="38"/>
      <c r="M26" s="38"/>
      <c r="N26" s="38"/>
      <c r="O26" s="38"/>
      <c r="P26" s="38"/>
      <c r="Q26" s="38"/>
      <c r="R26" s="38"/>
      <c r="S26" s="38"/>
      <c r="T26" s="38"/>
      <c r="U26" s="38"/>
      <c r="V26" s="38"/>
      <c r="W26" s="3"/>
    </row>
    <row r="27" spans="1:23" x14ac:dyDescent="0.15">
      <c r="A27" s="4" t="s">
        <v>10</v>
      </c>
      <c r="B27" s="41"/>
      <c r="C27" s="42"/>
      <c r="D27" s="41"/>
      <c r="E27" s="41"/>
      <c r="F27" s="41"/>
      <c r="G27" s="41"/>
      <c r="H27" s="41"/>
      <c r="I27" s="43"/>
      <c r="J27" s="41"/>
      <c r="K27" s="43"/>
      <c r="L27" s="41"/>
      <c r="M27" s="41"/>
      <c r="N27" s="41"/>
      <c r="O27" s="41"/>
      <c r="P27" s="41"/>
      <c r="Q27" s="41"/>
      <c r="R27" s="41"/>
      <c r="S27" s="41"/>
      <c r="T27" s="41"/>
      <c r="U27" s="41"/>
      <c r="V27" s="41"/>
      <c r="W27" s="3"/>
    </row>
    <row r="28" spans="1:23" x14ac:dyDescent="0.15">
      <c r="A28" s="13" t="s">
        <v>38</v>
      </c>
      <c r="B28" s="18">
        <v>50</v>
      </c>
      <c r="C28" s="19">
        <v>30</v>
      </c>
      <c r="D28" s="18">
        <v>35</v>
      </c>
      <c r="E28" s="41"/>
      <c r="F28" s="41">
        <v>75</v>
      </c>
      <c r="G28" s="41"/>
      <c r="H28" s="18">
        <v>60</v>
      </c>
      <c r="I28" s="20">
        <v>40</v>
      </c>
      <c r="J28" s="18">
        <v>65</v>
      </c>
      <c r="K28" s="20">
        <v>40</v>
      </c>
      <c r="L28" s="41">
        <v>80</v>
      </c>
      <c r="M28" s="41"/>
      <c r="N28" s="41">
        <v>60</v>
      </c>
      <c r="O28" s="41"/>
      <c r="P28" s="41">
        <v>85</v>
      </c>
      <c r="Q28" s="41"/>
      <c r="R28" s="41">
        <v>30</v>
      </c>
      <c r="S28" s="41"/>
      <c r="T28" s="18">
        <v>80</v>
      </c>
      <c r="U28" s="18">
        <v>80</v>
      </c>
      <c r="V28" s="18">
        <v>70</v>
      </c>
      <c r="W28" s="3"/>
    </row>
    <row r="29" spans="1:23" x14ac:dyDescent="0.15">
      <c r="A29" s="9" t="s">
        <v>3</v>
      </c>
      <c r="B29" s="18">
        <v>50</v>
      </c>
      <c r="C29" s="18">
        <v>40</v>
      </c>
      <c r="D29" s="18">
        <v>35</v>
      </c>
      <c r="E29" s="41"/>
      <c r="F29" s="41">
        <v>80</v>
      </c>
      <c r="G29" s="41"/>
      <c r="H29" s="18">
        <v>60</v>
      </c>
      <c r="I29" s="20">
        <v>45</v>
      </c>
      <c r="J29" s="18">
        <v>65</v>
      </c>
      <c r="K29" s="20">
        <v>45</v>
      </c>
      <c r="L29" s="41">
        <v>80</v>
      </c>
      <c r="M29" s="41"/>
      <c r="N29" s="41">
        <v>60</v>
      </c>
      <c r="O29" s="41"/>
      <c r="P29" s="41">
        <v>25</v>
      </c>
      <c r="Q29" s="41"/>
      <c r="R29" s="41">
        <v>30</v>
      </c>
      <c r="S29" s="41"/>
      <c r="T29" s="18">
        <v>85</v>
      </c>
      <c r="U29" s="18">
        <v>90</v>
      </c>
      <c r="V29" s="18">
        <v>70</v>
      </c>
      <c r="W29" s="3"/>
    </row>
    <row r="30" spans="1:23" x14ac:dyDescent="0.15">
      <c r="A30" s="13" t="s">
        <v>32</v>
      </c>
      <c r="B30" s="18">
        <v>50</v>
      </c>
      <c r="C30" s="18">
        <v>30</v>
      </c>
      <c r="D30" s="18">
        <v>35</v>
      </c>
      <c r="E30" s="41"/>
      <c r="F30" s="41">
        <v>75</v>
      </c>
      <c r="G30" s="41"/>
      <c r="H30" s="18">
        <v>60</v>
      </c>
      <c r="I30" s="18">
        <v>40</v>
      </c>
      <c r="J30" s="18">
        <v>65</v>
      </c>
      <c r="K30" s="18">
        <v>40</v>
      </c>
      <c r="L30" s="41">
        <v>70</v>
      </c>
      <c r="M30" s="41">
        <v>20</v>
      </c>
      <c r="N30" s="41">
        <v>90</v>
      </c>
      <c r="O30" s="41"/>
      <c r="P30" s="41">
        <v>35</v>
      </c>
      <c r="Q30" s="41"/>
      <c r="R30" s="41"/>
      <c r="S30" s="41"/>
      <c r="T30" s="18">
        <v>85</v>
      </c>
      <c r="U30" s="18">
        <v>80</v>
      </c>
      <c r="V30" s="18">
        <v>70</v>
      </c>
      <c r="W30" s="3"/>
    </row>
    <row r="31" spans="1:23" x14ac:dyDescent="0.15">
      <c r="A31" s="13" t="s">
        <v>54</v>
      </c>
      <c r="B31" s="18">
        <v>10</v>
      </c>
      <c r="C31" s="19">
        <v>0</v>
      </c>
      <c r="D31" s="18">
        <v>25</v>
      </c>
      <c r="E31" s="41"/>
      <c r="F31" s="41">
        <v>80</v>
      </c>
      <c r="G31" s="41"/>
      <c r="H31" s="18">
        <v>30</v>
      </c>
      <c r="I31" s="20">
        <v>0</v>
      </c>
      <c r="J31" s="18">
        <v>30</v>
      </c>
      <c r="K31" s="20">
        <v>0</v>
      </c>
      <c r="L31" s="41">
        <v>80</v>
      </c>
      <c r="M31" s="41"/>
      <c r="N31" s="41">
        <v>45</v>
      </c>
      <c r="O31" s="41"/>
      <c r="P31" s="41">
        <v>60</v>
      </c>
      <c r="Q31" s="41"/>
      <c r="R31" s="41">
        <v>10</v>
      </c>
      <c r="S31" s="41"/>
      <c r="T31" s="18">
        <v>50</v>
      </c>
      <c r="U31" s="18">
        <v>75</v>
      </c>
      <c r="V31" s="18">
        <v>30</v>
      </c>
      <c r="W31" s="3"/>
    </row>
    <row r="32" spans="1:23" x14ac:dyDescent="0.15">
      <c r="A32" s="9" t="s">
        <v>6</v>
      </c>
      <c r="B32" s="18">
        <v>40</v>
      </c>
      <c r="C32" s="19">
        <v>40</v>
      </c>
      <c r="D32" s="18">
        <v>30</v>
      </c>
      <c r="E32" s="41"/>
      <c r="F32" s="41">
        <v>45</v>
      </c>
      <c r="G32" s="41">
        <v>66</v>
      </c>
      <c r="H32" s="18">
        <v>55</v>
      </c>
      <c r="I32" s="20">
        <v>45</v>
      </c>
      <c r="J32" s="18">
        <v>50</v>
      </c>
      <c r="K32" s="20">
        <v>40</v>
      </c>
      <c r="L32" s="41">
        <v>55</v>
      </c>
      <c r="M32" s="41"/>
      <c r="N32" s="41">
        <v>45</v>
      </c>
      <c r="O32" s="41"/>
      <c r="P32" s="41">
        <v>45</v>
      </c>
      <c r="Q32" s="41"/>
      <c r="R32" s="41">
        <v>20</v>
      </c>
      <c r="S32" s="41"/>
      <c r="T32" s="18">
        <v>70</v>
      </c>
      <c r="U32" s="18">
        <v>80</v>
      </c>
      <c r="V32" s="18">
        <v>70</v>
      </c>
      <c r="W32" s="3"/>
    </row>
    <row r="33" spans="1:23" x14ac:dyDescent="0.15">
      <c r="A33" s="9"/>
      <c r="B33" s="5"/>
      <c r="C33" s="16"/>
      <c r="D33" s="5"/>
      <c r="E33" s="5"/>
      <c r="F33" s="5"/>
      <c r="G33" s="5"/>
      <c r="H33" s="5"/>
      <c r="I33" s="17"/>
      <c r="J33" s="5"/>
      <c r="K33" s="17"/>
      <c r="L33" s="5"/>
      <c r="M33" s="5"/>
      <c r="N33" s="5"/>
      <c r="O33" s="5"/>
      <c r="P33" s="5"/>
      <c r="Q33" s="5"/>
      <c r="R33" s="5"/>
      <c r="S33" s="5"/>
      <c r="T33" s="5"/>
      <c r="U33" s="5"/>
      <c r="V33" s="5"/>
      <c r="W33" s="3"/>
    </row>
    <row r="34" spans="1:23" x14ac:dyDescent="0.15">
      <c r="W34" s="36"/>
    </row>
  </sheetData>
  <mergeCells count="2">
    <mergeCell ref="A6:V6"/>
    <mergeCell ref="A4:W4"/>
  </mergeCells>
  <pageMargins left="0.7" right="0.7" top="0.75" bottom="0.75" header="0.3" footer="0.3"/>
  <pageSetup paperSize="8"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6C4CBD-0B3F-4B2A-82F1-E94BA5C72F4D}">
  <dimension ref="A1:D36"/>
  <sheetViews>
    <sheetView zoomScaleNormal="100" workbookViewId="0">
      <selection activeCell="G9" sqref="G9"/>
    </sheetView>
  </sheetViews>
  <sheetFormatPr baseColWidth="10" defaultColWidth="8.83203125" defaultRowHeight="13" x14ac:dyDescent="0.15"/>
  <cols>
    <col min="1" max="1" width="26.6640625" customWidth="1"/>
    <col min="2" max="2" width="148.33203125" customWidth="1"/>
  </cols>
  <sheetData>
    <row r="1" spans="1:4" ht="18" x14ac:dyDescent="0.2">
      <c r="A1" s="34" t="s">
        <v>74</v>
      </c>
    </row>
    <row r="2" spans="1:4" s="1" customFormat="1" x14ac:dyDescent="0.15">
      <c r="B2" s="47"/>
    </row>
    <row r="3" spans="1:4" s="15" customFormat="1" x14ac:dyDescent="0.15">
      <c r="A3" s="15" t="s">
        <v>35</v>
      </c>
      <c r="B3" s="15" t="s">
        <v>36</v>
      </c>
    </row>
    <row r="4" spans="1:4" ht="30" customHeight="1" x14ac:dyDescent="0.15">
      <c r="A4" s="27" t="s">
        <v>82</v>
      </c>
      <c r="B4" s="29" t="s">
        <v>51</v>
      </c>
      <c r="D4" s="1"/>
    </row>
    <row r="5" spans="1:4" ht="30" customHeight="1" x14ac:dyDescent="0.15">
      <c r="A5" s="27" t="s">
        <v>83</v>
      </c>
      <c r="B5" s="29" t="s">
        <v>77</v>
      </c>
    </row>
    <row r="6" spans="1:4" ht="30" customHeight="1" x14ac:dyDescent="0.15">
      <c r="A6" s="27" t="s">
        <v>41</v>
      </c>
      <c r="B6" s="29" t="s">
        <v>52</v>
      </c>
    </row>
    <row r="7" spans="1:4" ht="30" customHeight="1" x14ac:dyDescent="0.15">
      <c r="A7" s="26" t="s">
        <v>39</v>
      </c>
      <c r="B7" s="29" t="s">
        <v>40</v>
      </c>
    </row>
    <row r="8" spans="1:4" ht="30" customHeight="1" x14ac:dyDescent="0.15">
      <c r="A8" s="27" t="s">
        <v>84</v>
      </c>
      <c r="B8" s="29" t="s">
        <v>87</v>
      </c>
    </row>
    <row r="9" spans="1:4" ht="30" customHeight="1" x14ac:dyDescent="0.15">
      <c r="A9" s="26" t="s">
        <v>58</v>
      </c>
      <c r="B9" s="29" t="s">
        <v>69</v>
      </c>
    </row>
    <row r="10" spans="1:4" ht="30" customHeight="1" x14ac:dyDescent="0.15">
      <c r="A10" s="27" t="s">
        <v>88</v>
      </c>
      <c r="B10" s="29" t="s">
        <v>89</v>
      </c>
      <c r="D10" s="1"/>
    </row>
    <row r="11" spans="1:4" ht="30" customHeight="1" x14ac:dyDescent="0.15">
      <c r="A11" s="26" t="s">
        <v>70</v>
      </c>
      <c r="B11" s="29" t="s">
        <v>71</v>
      </c>
    </row>
    <row r="12" spans="1:4" ht="30" customHeight="1" x14ac:dyDescent="0.15">
      <c r="A12" s="27" t="s">
        <v>91</v>
      </c>
      <c r="B12" s="29" t="s">
        <v>93</v>
      </c>
    </row>
    <row r="13" spans="1:4" ht="30" customHeight="1" x14ac:dyDescent="0.15">
      <c r="A13" s="27" t="s">
        <v>66</v>
      </c>
      <c r="B13" s="29" t="s">
        <v>67</v>
      </c>
    </row>
    <row r="14" spans="1:4" ht="30" customHeight="1" x14ac:dyDescent="0.15">
      <c r="A14" s="29" t="s">
        <v>43</v>
      </c>
      <c r="B14" s="29" t="s">
        <v>76</v>
      </c>
    </row>
    <row r="15" spans="1:4" ht="30" customHeight="1" x14ac:dyDescent="0.15">
      <c r="A15" s="27" t="s">
        <v>98</v>
      </c>
      <c r="B15" s="29" t="s">
        <v>56</v>
      </c>
    </row>
    <row r="16" spans="1:4" ht="30" customHeight="1" x14ac:dyDescent="0.15">
      <c r="A16" s="27" t="s">
        <v>72</v>
      </c>
      <c r="B16" s="29" t="s">
        <v>73</v>
      </c>
    </row>
    <row r="17" spans="1:4" ht="30" customHeight="1" x14ac:dyDescent="0.15">
      <c r="A17" s="29" t="s">
        <v>44</v>
      </c>
      <c r="B17" s="29" t="s">
        <v>75</v>
      </c>
    </row>
    <row r="18" spans="1:4" ht="30" customHeight="1" x14ac:dyDescent="0.15">
      <c r="A18" s="29" t="s">
        <v>65</v>
      </c>
      <c r="B18" s="29" t="s">
        <v>64</v>
      </c>
    </row>
    <row r="19" spans="1:4" ht="30" customHeight="1" x14ac:dyDescent="0.15">
      <c r="A19" s="29" t="s">
        <v>94</v>
      </c>
      <c r="B19" s="29" t="s">
        <v>90</v>
      </c>
    </row>
    <row r="20" spans="1:4" ht="30" customHeight="1" x14ac:dyDescent="0.15">
      <c r="A20" s="27" t="s">
        <v>68</v>
      </c>
      <c r="B20" s="29" t="s">
        <v>92</v>
      </c>
    </row>
    <row r="21" spans="1:4" ht="30" customHeight="1" x14ac:dyDescent="0.15">
      <c r="A21" s="27" t="s">
        <v>85</v>
      </c>
      <c r="B21" s="29" t="s">
        <v>79</v>
      </c>
      <c r="D21" s="1"/>
    </row>
    <row r="22" spans="1:4" ht="30" customHeight="1" x14ac:dyDescent="0.15">
      <c r="A22" s="27" t="s">
        <v>50</v>
      </c>
      <c r="B22" s="29" t="s">
        <v>49</v>
      </c>
    </row>
    <row r="23" spans="1:4" ht="30" customHeight="1" x14ac:dyDescent="0.15">
      <c r="A23" s="27" t="s">
        <v>62</v>
      </c>
      <c r="B23" s="29" t="s">
        <v>63</v>
      </c>
    </row>
    <row r="24" spans="1:4" ht="30" customHeight="1" x14ac:dyDescent="0.15">
      <c r="A24" s="27" t="s">
        <v>96</v>
      </c>
      <c r="B24" s="29" t="s">
        <v>97</v>
      </c>
    </row>
    <row r="25" spans="1:4" ht="30" customHeight="1" x14ac:dyDescent="0.15">
      <c r="A25" s="29" t="s">
        <v>95</v>
      </c>
      <c r="B25" s="29" t="s">
        <v>81</v>
      </c>
      <c r="D25" s="1"/>
    </row>
    <row r="26" spans="1:4" ht="30" customHeight="1" x14ac:dyDescent="0.15">
      <c r="A26" s="29" t="s">
        <v>86</v>
      </c>
      <c r="B26" s="29" t="s">
        <v>80</v>
      </c>
      <c r="D26" s="1"/>
    </row>
    <row r="27" spans="1:4" ht="30" customHeight="1" x14ac:dyDescent="0.15"/>
    <row r="28" spans="1:4" ht="30" customHeight="1" x14ac:dyDescent="0.15"/>
    <row r="29" spans="1:4" ht="30" customHeight="1" x14ac:dyDescent="0.15">
      <c r="A29" s="28"/>
      <c r="B29" s="28"/>
    </row>
    <row r="30" spans="1:4" ht="30" customHeight="1" x14ac:dyDescent="0.15">
      <c r="A30" s="29"/>
    </row>
    <row r="31" spans="1:4" ht="30" customHeight="1" x14ac:dyDescent="0.15">
      <c r="A31" s="28"/>
      <c r="B31" s="28"/>
    </row>
    <row r="32" spans="1:4" ht="30" customHeight="1" x14ac:dyDescent="0.15"/>
    <row r="36" spans="2:2" x14ac:dyDescent="0.15">
      <c r="B36" s="21"/>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Kalkylblad</vt:lpstr>
      </vt:variant>
      <vt:variant>
        <vt:i4>2</vt:i4>
      </vt:variant>
    </vt:vector>
  </HeadingPairs>
  <TitlesOfParts>
    <vt:vector size="2" baseType="lpstr">
      <vt:lpstr>Reningseffekt</vt:lpstr>
      <vt:lpstr>Referenser</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Thomas Larm</dc:creator>
  <cp:lastModifiedBy>My Laurell1</cp:lastModifiedBy>
  <cp:lastPrinted>2025-08-13T07:58:39Z</cp:lastPrinted>
  <dcterms:created xsi:type="dcterms:W3CDTF">2013-06-24T06:52:14Z</dcterms:created>
  <dcterms:modified xsi:type="dcterms:W3CDTF">2025-09-01T14:54:14Z</dcterms:modified>
</cp:coreProperties>
</file>