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69044\HCP\09 Uppdrag\Biofilter\"/>
    </mc:Choice>
  </mc:AlternateContent>
  <workbookProtection lockStructure="1"/>
  <bookViews>
    <workbookView xWindow="0" yWindow="465" windowWidth="27015" windowHeight="16560"/>
  </bookViews>
  <sheets>
    <sheet name="Beräkning från total yta" sheetId="2" r:id="rId1"/>
    <sheet name="Beräkning från hårdgjord yta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K15" i="3" l="1"/>
  <c r="K15" i="2"/>
  <c r="D5" i="2" l="1"/>
  <c r="E5" i="2" s="1"/>
  <c r="D5" i="3"/>
  <c r="U11" i="2" l="1"/>
  <c r="K11" i="2" s="1"/>
  <c r="U11" i="3"/>
  <c r="O8" i="3" l="1"/>
</calcChain>
</file>

<file path=xl/sharedStrings.xml><?xml version="1.0" encoding="utf-8"?>
<sst xmlns="http://schemas.openxmlformats.org/spreadsheetml/2006/main" count="48" uniqueCount="17">
  <si>
    <r>
      <t>C</t>
    </r>
    <r>
      <rPr>
        <vertAlign val="subscript"/>
        <sz val="11"/>
        <color theme="1"/>
        <rFont val="Calibri"/>
        <family val="2"/>
        <scheme val="minor"/>
      </rPr>
      <t>e</t>
    </r>
  </si>
  <si>
    <t>mm</t>
  </si>
  <si>
    <t>mm/h</t>
  </si>
  <si>
    <r>
      <t>f</t>
    </r>
    <r>
      <rPr>
        <vertAlign val="subscript"/>
        <sz val="11"/>
        <color theme="1"/>
        <rFont val="Calibri"/>
        <family val="2"/>
        <scheme val="minor"/>
      </rPr>
      <t>c</t>
    </r>
  </si>
  <si>
    <t>=</t>
  </si>
  <si>
    <r>
      <t>A</t>
    </r>
    <r>
      <rPr>
        <vertAlign val="subscript"/>
        <sz val="11"/>
        <color theme="1"/>
        <rFont val="Calibri"/>
        <family val="2"/>
        <scheme val="minor"/>
      </rPr>
      <t>m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</si>
  <si>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</si>
  <si>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A</t>
    </r>
    <r>
      <rPr>
        <vertAlign val="subscript"/>
        <sz val="11"/>
        <color theme="1"/>
        <rFont val="Calibri"/>
        <family val="2"/>
        <scheme val="minor"/>
      </rPr>
      <t>h</t>
    </r>
  </si>
  <si>
    <t>för att med god säkerhet omhänderta</t>
  </si>
  <si>
    <t>Infiltrationsytan ska dimensioneras</t>
  </si>
  <si>
    <t>90 procent</t>
  </si>
  <si>
    <r>
      <t>A</t>
    </r>
    <r>
      <rPr>
        <vertAlign val="subscript"/>
        <sz val="11"/>
        <color theme="1"/>
        <rFont val="Calibri"/>
        <family val="2"/>
        <scheme val="minor"/>
      </rPr>
      <t>r</t>
    </r>
  </si>
  <si>
    <t>Hårddgjord yta</t>
  </si>
  <si>
    <r>
      <t>d</t>
    </r>
    <r>
      <rPr>
        <vertAlign val="subscript"/>
        <sz val="11"/>
        <color theme="1"/>
        <rFont val="Calibri"/>
        <family val="2"/>
        <scheme val="minor"/>
      </rPr>
      <t>m</t>
    </r>
  </si>
  <si>
    <t>Dränerad infiltrationsyta</t>
  </si>
  <si>
    <t>i ett framtida, blötare klimat.</t>
  </si>
  <si>
    <t>av årsavrinningen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</si>
</sst>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fgColor theme="1"/>
        <bgColor theme="0" tint="-0.34998626667073579"/>
      </patternFill>
    </fill>
  </fills>
  <borders count="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3" fontId="0" fillId="5" borderId="4" xfId="0" applyNumberFormat="1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5" borderId="4" xfId="0" applyFill="1" applyBorder="1" applyAlignment="1" applyProtection="1">
      <alignment horizontal="left" vertical="center"/>
      <protection locked="0"/>
    </xf>
    <xf numFmtId="3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3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2">
    <dxf>
      <font>
        <b val="0"/>
        <i val="0"/>
        <color rgb="FF0070C0"/>
      </font>
    </dxf>
    <dxf>
      <font>
        <b val="0"/>
        <i val="0"/>
        <color rgb="FF0070C0"/>
      </font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266702</xdr:colOff>
      <xdr:row>7</xdr:row>
      <xdr:rowOff>104775</xdr:rowOff>
    </xdr:from>
    <xdr:to>
      <xdr:col>23</xdr:col>
      <xdr:colOff>9525</xdr:colOff>
      <xdr:row>7</xdr:row>
      <xdr:rowOff>104775</xdr:rowOff>
    </xdr:to>
    <xdr:cxnSp macro="">
      <xdr:nvCxnSpPr>
        <xdr:cNvPr id="5" name="Rak pilkoppl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8096252" y="1247775"/>
          <a:ext cx="4000498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1009650</xdr:colOff>
      <xdr:row>7</xdr:row>
      <xdr:rowOff>104775</xdr:rowOff>
    </xdr:to>
    <xdr:cxnSp macro="">
      <xdr:nvCxnSpPr>
        <xdr:cNvPr id="8" name="Rak pilkoppl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667250" y="1247775"/>
          <a:ext cx="2924175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12</xdr:row>
      <xdr:rowOff>9525</xdr:rowOff>
    </xdr:to>
    <xdr:cxnSp macro="">
      <xdr:nvCxnSpPr>
        <xdr:cNvPr id="11" name="Rak pilkoppling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667250" y="1143000"/>
          <a:ext cx="0" cy="962025"/>
        </a:xfrm>
        <a:prstGeom prst="straightConnector1">
          <a:avLst/>
        </a:prstGeom>
        <a:ln>
          <a:solidFill>
            <a:schemeClr val="tx1"/>
          </a:solidFill>
          <a:headEnd type="non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9</xdr:row>
      <xdr:rowOff>142875</xdr:rowOff>
    </xdr:from>
    <xdr:to>
      <xdr:col>17</xdr:col>
      <xdr:colOff>0</xdr:colOff>
      <xdr:row>11</xdr:row>
      <xdr:rowOff>171450</xdr:rowOff>
    </xdr:to>
    <xdr:cxnSp macro="">
      <xdr:nvCxnSpPr>
        <xdr:cNvPr id="16" name="Rak pilkoppling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8867775" y="1666875"/>
          <a:ext cx="0" cy="409575"/>
        </a:xfrm>
        <a:prstGeom prst="straightConnector1">
          <a:avLst/>
        </a:prstGeom>
        <a:ln>
          <a:solidFill>
            <a:schemeClr val="tx1"/>
          </a:solidFill>
          <a:headEnd type="non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6</xdr:row>
      <xdr:rowOff>180975</xdr:rowOff>
    </xdr:from>
    <xdr:to>
      <xdr:col>23</xdr:col>
      <xdr:colOff>0</xdr:colOff>
      <xdr:row>12</xdr:row>
      <xdr:rowOff>0</xdr:rowOff>
    </xdr:to>
    <xdr:cxnSp macro="">
      <xdr:nvCxnSpPr>
        <xdr:cNvPr id="18" name="Rak pilkoppli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2087225" y="1133475"/>
          <a:ext cx="0" cy="962025"/>
        </a:xfrm>
        <a:prstGeom prst="straightConnector1">
          <a:avLst/>
        </a:prstGeom>
        <a:ln>
          <a:solidFill>
            <a:schemeClr val="tx1"/>
          </a:solidFill>
          <a:headEnd type="non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104775</xdr:rowOff>
    </xdr:from>
    <xdr:to>
      <xdr:col>8</xdr:col>
      <xdr:colOff>0</xdr:colOff>
      <xdr:row>10</xdr:row>
      <xdr:rowOff>104775</xdr:rowOff>
    </xdr:to>
    <xdr:cxnSp macro="">
      <xdr:nvCxnSpPr>
        <xdr:cNvPr id="20" name="Rak pilkoppling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667250" y="1819275"/>
          <a:ext cx="1219200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104775</xdr:rowOff>
    </xdr:from>
    <xdr:to>
      <xdr:col>17</xdr:col>
      <xdr:colOff>1000125</xdr:colOff>
      <xdr:row>10</xdr:row>
      <xdr:rowOff>104775</xdr:rowOff>
    </xdr:to>
    <xdr:cxnSp macro="">
      <xdr:nvCxnSpPr>
        <xdr:cNvPr id="23" name="Rak pilkoppling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8867775" y="1819275"/>
          <a:ext cx="1000125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10</xdr:row>
      <xdr:rowOff>104775</xdr:rowOff>
    </xdr:from>
    <xdr:to>
      <xdr:col>17</xdr:col>
      <xdr:colOff>0</xdr:colOff>
      <xdr:row>10</xdr:row>
      <xdr:rowOff>104775</xdr:rowOff>
    </xdr:to>
    <xdr:cxnSp macro="">
      <xdr:nvCxnSpPr>
        <xdr:cNvPr id="25" name="Rak pilkoppling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6838950" y="1819275"/>
          <a:ext cx="2028825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257175</xdr:colOff>
      <xdr:row>10</xdr:row>
      <xdr:rowOff>104775</xdr:rowOff>
    </xdr:from>
    <xdr:to>
      <xdr:col>22</xdr:col>
      <xdr:colOff>1038226</xdr:colOff>
      <xdr:row>10</xdr:row>
      <xdr:rowOff>104775</xdr:rowOff>
    </xdr:to>
    <xdr:cxnSp macro="">
      <xdr:nvCxnSpPr>
        <xdr:cNvPr id="27" name="Rak pilkoppling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10868025" y="1819275"/>
          <a:ext cx="1209676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819150</xdr:colOff>
      <xdr:row>12</xdr:row>
      <xdr:rowOff>0</xdr:rowOff>
    </xdr:from>
    <xdr:to>
      <xdr:col>17</xdr:col>
      <xdr:colOff>819150</xdr:colOff>
      <xdr:row>15</xdr:row>
      <xdr:rowOff>0</xdr:rowOff>
    </xdr:to>
    <xdr:cxnSp macro="">
      <xdr:nvCxnSpPr>
        <xdr:cNvPr id="35" name="Rak pilkoppling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0401300" y="2286000"/>
          <a:ext cx="0" cy="571500"/>
        </a:xfrm>
        <a:prstGeom prst="straightConnector1">
          <a:avLst/>
        </a:prstGeom>
        <a:ln>
          <a:solidFill>
            <a:schemeClr val="tx1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6</xdr:row>
      <xdr:rowOff>19050</xdr:rowOff>
    </xdr:from>
    <xdr:to>
      <xdr:col>5</xdr:col>
      <xdr:colOff>2190750</xdr:colOff>
      <xdr:row>17</xdr:row>
      <xdr:rowOff>142875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4352925" cy="2219325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266702</xdr:colOff>
      <xdr:row>7</xdr:row>
      <xdr:rowOff>104775</xdr:rowOff>
    </xdr:from>
    <xdr:to>
      <xdr:col>23</xdr:col>
      <xdr:colOff>9525</xdr:colOff>
      <xdr:row>7</xdr:row>
      <xdr:rowOff>104775</xdr:rowOff>
    </xdr:to>
    <xdr:cxnSp macro="">
      <xdr:nvCxnSpPr>
        <xdr:cNvPr id="2" name="Rak pilkoppl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9077327" y="1438275"/>
          <a:ext cx="3171823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1009650</xdr:colOff>
      <xdr:row>7</xdr:row>
      <xdr:rowOff>104775</xdr:rowOff>
    </xdr:to>
    <xdr:cxnSp macro="">
      <xdr:nvCxnSpPr>
        <xdr:cNvPr id="3" name="Rak pilkoppl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781550" y="1438275"/>
          <a:ext cx="3171825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12</xdr:row>
      <xdr:rowOff>9525</xdr:rowOff>
    </xdr:to>
    <xdr:cxnSp macro="">
      <xdr:nvCxnSpPr>
        <xdr:cNvPr id="4" name="Rak pilkoppl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781550" y="1333500"/>
          <a:ext cx="0" cy="962025"/>
        </a:xfrm>
        <a:prstGeom prst="straightConnector1">
          <a:avLst/>
        </a:prstGeom>
        <a:ln>
          <a:solidFill>
            <a:schemeClr val="tx1"/>
          </a:solidFill>
          <a:headEnd type="non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9</xdr:row>
      <xdr:rowOff>142875</xdr:rowOff>
    </xdr:from>
    <xdr:to>
      <xdr:col>17</xdr:col>
      <xdr:colOff>0</xdr:colOff>
      <xdr:row>11</xdr:row>
      <xdr:rowOff>171450</xdr:rowOff>
    </xdr:to>
    <xdr:cxnSp macro="">
      <xdr:nvCxnSpPr>
        <xdr:cNvPr id="5" name="Rak pilkoppl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9420225" y="1857375"/>
          <a:ext cx="0" cy="409575"/>
        </a:xfrm>
        <a:prstGeom prst="straightConnector1">
          <a:avLst/>
        </a:prstGeom>
        <a:ln>
          <a:solidFill>
            <a:schemeClr val="tx1"/>
          </a:solidFill>
          <a:headEnd type="non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6</xdr:row>
      <xdr:rowOff>180975</xdr:rowOff>
    </xdr:from>
    <xdr:to>
      <xdr:col>23</xdr:col>
      <xdr:colOff>0</xdr:colOff>
      <xdr:row>12</xdr:row>
      <xdr:rowOff>0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239625" y="1323975"/>
          <a:ext cx="0" cy="962025"/>
        </a:xfrm>
        <a:prstGeom prst="straightConnector1">
          <a:avLst/>
        </a:prstGeom>
        <a:ln>
          <a:solidFill>
            <a:schemeClr val="tx1"/>
          </a:solidFill>
          <a:headEnd type="non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104775</xdr:rowOff>
    </xdr:from>
    <xdr:to>
      <xdr:col>8</xdr:col>
      <xdr:colOff>0</xdr:colOff>
      <xdr:row>10</xdr:row>
      <xdr:rowOff>104775</xdr:rowOff>
    </xdr:to>
    <xdr:cxnSp macro="">
      <xdr:nvCxnSpPr>
        <xdr:cNvPr id="7" name="Rak pilkoppli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781550" y="2009775"/>
          <a:ext cx="1466850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104775</xdr:rowOff>
    </xdr:from>
    <xdr:to>
      <xdr:col>17</xdr:col>
      <xdr:colOff>1000125</xdr:colOff>
      <xdr:row>10</xdr:row>
      <xdr:rowOff>104775</xdr:rowOff>
    </xdr:to>
    <xdr:cxnSp macro="">
      <xdr:nvCxnSpPr>
        <xdr:cNvPr id="8" name="Rak pilkoppli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9420225" y="2009775"/>
          <a:ext cx="847725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10</xdr:row>
      <xdr:rowOff>104775</xdr:rowOff>
    </xdr:from>
    <xdr:to>
      <xdr:col>17</xdr:col>
      <xdr:colOff>0</xdr:colOff>
      <xdr:row>10</xdr:row>
      <xdr:rowOff>104775</xdr:rowOff>
    </xdr:to>
    <xdr:cxnSp macro="">
      <xdr:nvCxnSpPr>
        <xdr:cNvPr id="9" name="Rak pilkoppli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7200900" y="2009775"/>
          <a:ext cx="2219325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257175</xdr:colOff>
      <xdr:row>10</xdr:row>
      <xdr:rowOff>104775</xdr:rowOff>
    </xdr:from>
    <xdr:to>
      <xdr:col>22</xdr:col>
      <xdr:colOff>1038226</xdr:colOff>
      <xdr:row>10</xdr:row>
      <xdr:rowOff>104775</xdr:rowOff>
    </xdr:to>
    <xdr:cxnSp macro="">
      <xdr:nvCxnSpPr>
        <xdr:cNvPr id="10" name="Rak pilkoppli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11220450" y="2009775"/>
          <a:ext cx="1019176" cy="0"/>
        </a:xfrm>
        <a:prstGeom prst="straightConnector1">
          <a:avLst/>
        </a:prstGeom>
        <a:ln>
          <a:solidFill>
            <a:schemeClr val="tx1"/>
          </a:solidFill>
          <a:headEnd type="arrow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819150</xdr:colOff>
      <xdr:row>12</xdr:row>
      <xdr:rowOff>0</xdr:rowOff>
    </xdr:from>
    <xdr:to>
      <xdr:col>17</xdr:col>
      <xdr:colOff>819150</xdr:colOff>
      <xdr:row>15</xdr:row>
      <xdr:rowOff>0</xdr:rowOff>
    </xdr:to>
    <xdr:cxnSp macro="">
      <xdr:nvCxnSpPr>
        <xdr:cNvPr id="13" name="Rak pilkoppling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0401300" y="2286000"/>
          <a:ext cx="0" cy="571500"/>
        </a:xfrm>
        <a:prstGeom prst="straightConnector1">
          <a:avLst/>
        </a:prstGeom>
        <a:ln>
          <a:solidFill>
            <a:schemeClr val="tx1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6</xdr:row>
      <xdr:rowOff>19050</xdr:rowOff>
    </xdr:from>
    <xdr:to>
      <xdr:col>5</xdr:col>
      <xdr:colOff>1743075</xdr:colOff>
      <xdr:row>18</xdr:row>
      <xdr:rowOff>133350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3905250" cy="2400300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workbookViewId="0">
      <selection activeCell="O8" sqref="O8"/>
    </sheetView>
  </sheetViews>
  <sheetFormatPr defaultColWidth="9.140625" defaultRowHeight="15" customHeight="1" x14ac:dyDescent="0.25"/>
  <cols>
    <col min="1" max="1" width="1.7109375" style="1" customWidth="1"/>
    <col min="2" max="2" width="3.42578125" style="1" customWidth="1"/>
    <col min="3" max="3" width="2" style="1" customWidth="1"/>
    <col min="4" max="4" width="9.140625" style="1" customWidth="1"/>
    <col min="5" max="5" width="19.28515625" style="1" customWidth="1"/>
    <col min="6" max="6" width="34.85546875" style="1" bestFit="1" customWidth="1"/>
    <col min="7" max="7" width="2.7109375" style="1" customWidth="1"/>
    <col min="8" max="8" width="22" style="1" customWidth="1"/>
    <col min="9" max="9" width="3.42578125" style="1" bestFit="1" customWidth="1"/>
    <col min="10" max="10" width="2" style="1" bestFit="1" customWidth="1"/>
    <col min="11" max="11" width="6.42578125" style="1" customWidth="1"/>
    <col min="12" max="12" width="15.7109375" style="1" customWidth="1"/>
    <col min="13" max="13" width="3.42578125" style="1" customWidth="1"/>
    <col min="14" max="14" width="2" style="1" bestFit="1" customWidth="1"/>
    <col min="15" max="16" width="6.42578125" style="1" bestFit="1" customWidth="1"/>
    <col min="17" max="17" width="2.7109375" style="1" customWidth="1"/>
    <col min="18" max="18" width="12.7109375" style="1" customWidth="1"/>
    <col min="19" max="19" width="3.42578125" style="1" bestFit="1" customWidth="1"/>
    <col min="20" max="20" width="2" style="1" bestFit="1" customWidth="1"/>
    <col min="21" max="21" width="6.42578125" style="1" customWidth="1"/>
    <col min="22" max="22" width="6.42578125" style="1" bestFit="1" customWidth="1"/>
    <col min="23" max="23" width="12.7109375" style="1" customWidth="1"/>
    <col min="24" max="24" width="4.7109375" style="1" customWidth="1"/>
    <col min="25" max="16384" width="9.140625" style="1"/>
  </cols>
  <sheetData>
    <row r="1" spans="1:2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25">
      <c r="A2" s="2"/>
      <c r="B2" s="27" t="s">
        <v>9</v>
      </c>
      <c r="C2" s="28"/>
      <c r="D2" s="28"/>
      <c r="E2" s="29"/>
      <c r="F2" s="17" t="s">
        <v>8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5">
      <c r="A3" s="2"/>
      <c r="B3" s="24" t="s">
        <v>10</v>
      </c>
      <c r="C3" s="25"/>
      <c r="D3" s="26"/>
      <c r="E3" s="2" t="s">
        <v>16</v>
      </c>
      <c r="F3" s="17" t="s">
        <v>15</v>
      </c>
      <c r="G3" s="2"/>
      <c r="H3" s="30"/>
      <c r="I3" s="30"/>
      <c r="J3" s="30"/>
      <c r="K3" s="30"/>
      <c r="L3" s="30"/>
      <c r="M3" s="30"/>
      <c r="N3" s="30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25">
      <c r="A5" s="2"/>
      <c r="B5" s="15" t="s">
        <v>0</v>
      </c>
      <c r="C5" s="2" t="s">
        <v>4</v>
      </c>
      <c r="D5" s="20">
        <f>IF(F2="för att med god precison omhänderta",IF(B3="98 procent",6,IF(B3="97 procent",5.2,IF(B3="95 procent",4.2,IF(B3="90 procent",3.05,IF(B3="80 procent",2.05,IF(B3="60 procent",1.15,"?")))))),IF(F2="för att med god säkerhet omhänderta",IF(B3="98 procent",7,IF(B3="97 procent",5.9,IF(B3="95 procent",4.8,IF(B3="90 procent",3.4,IF(B3="80 procent",2.25,IF(B3="60 procent",1.3,"?")))))),"?"))*IF(F3="i dagens klimat.",1,IF(F3="i ett framtida, blötare klimat.",1.3,"?"))</f>
        <v>4.42</v>
      </c>
      <c r="E5" s="31" t="str">
        <f>IF(D5&gt;7,"OBS: Värdet får ej överstiga 7 om formeln ska gälla.",IF(D5&lt;4.4,"Dimensioneringen uppfyller inte Stockholms åtgärdsnivå som kräver att Ce är minst 4,4","Dimensioneringen uppfyller Stockholms åtgärdsnivå"))</f>
        <v>Dimensioneringen uppfyller Stockholms åtgärdsnivå</v>
      </c>
      <c r="F5" s="32"/>
      <c r="G5" s="33"/>
      <c r="H5" s="33"/>
      <c r="I5" s="33"/>
      <c r="J5" s="33"/>
      <c r="K5" s="33"/>
      <c r="L5" s="3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 t="s">
        <v>11</v>
      </c>
      <c r="N8" s="2" t="s">
        <v>4</v>
      </c>
      <c r="O8" s="10">
        <v>1000</v>
      </c>
      <c r="P8" s="8" t="s">
        <v>6</v>
      </c>
      <c r="Q8" s="2"/>
      <c r="R8" s="2"/>
      <c r="S8" s="2"/>
      <c r="T8" s="2"/>
      <c r="U8" s="2"/>
      <c r="V8" s="2"/>
      <c r="W8" s="2"/>
      <c r="X8" s="2"/>
    </row>
    <row r="9" spans="1:24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customHeight="1" x14ac:dyDescent="0.25">
      <c r="A11" s="2"/>
      <c r="B11" s="2"/>
      <c r="C11" s="2"/>
      <c r="D11" s="2"/>
      <c r="E11" s="2"/>
      <c r="F11" s="2"/>
      <c r="G11" s="2"/>
      <c r="H11" s="2"/>
      <c r="I11" s="2" t="s">
        <v>7</v>
      </c>
      <c r="J11" s="2" t="s">
        <v>4</v>
      </c>
      <c r="K11" s="18">
        <f>O8-U11</f>
        <v>961.5018</v>
      </c>
      <c r="L11" s="8" t="s">
        <v>6</v>
      </c>
      <c r="M11" s="2"/>
      <c r="N11" s="2"/>
      <c r="O11" s="2"/>
      <c r="P11" s="2"/>
      <c r="Q11" s="2"/>
      <c r="R11" s="2"/>
      <c r="S11" s="2" t="s">
        <v>5</v>
      </c>
      <c r="T11" s="2" t="s">
        <v>4</v>
      </c>
      <c r="U11" s="18">
        <f>(D5*O8)/U14*(SQRT(U14/U17)-U14/(20*U17)-(6-D5)/20)</f>
        <v>38.498200000000004</v>
      </c>
      <c r="V11" s="8" t="s">
        <v>6</v>
      </c>
      <c r="W11" s="2"/>
      <c r="X11" s="2"/>
    </row>
    <row r="12" spans="1:24" ht="15" customHeight="1" thickBot="1" x14ac:dyDescent="0.3">
      <c r="A12" s="2"/>
      <c r="B12" s="2"/>
      <c r="C12" s="2"/>
      <c r="D12" s="2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2"/>
      <c r="S12" s="2"/>
      <c r="T12" s="2"/>
      <c r="U12" s="2"/>
      <c r="V12" s="2"/>
      <c r="W12" s="2"/>
      <c r="X12" s="2"/>
    </row>
    <row r="13" spans="1:24" ht="15" customHeight="1" thickTop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 t="s">
        <v>12</v>
      </c>
      <c r="L13" s="2"/>
      <c r="M13" s="2"/>
      <c r="N13" s="2"/>
      <c r="O13" s="2"/>
      <c r="P13" s="2"/>
      <c r="Q13" s="2"/>
      <c r="R13" s="4"/>
      <c r="S13" s="5"/>
      <c r="T13" s="5"/>
      <c r="U13" s="5"/>
      <c r="V13" s="5"/>
      <c r="W13" s="6"/>
      <c r="X13" s="2"/>
    </row>
    <row r="14" spans="1:24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/>
      <c r="S14" s="5" t="s">
        <v>13</v>
      </c>
      <c r="T14" s="5" t="s">
        <v>4</v>
      </c>
      <c r="U14" s="10">
        <v>100</v>
      </c>
      <c r="V14" s="9" t="s">
        <v>1</v>
      </c>
      <c r="W14" s="6"/>
      <c r="X14" s="2"/>
    </row>
    <row r="15" spans="1:24" ht="1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1" t="str">
        <f>IF(U14/U17&lt;1/6,"OBS: Magasinet töms för fort för att formeln ska gälla.",IF(U14/U17&gt;12,"OBS: Magasinet töms för långsamt för att formeln ska gälla.",""))</f>
        <v/>
      </c>
      <c r="L15" s="22"/>
      <c r="M15" s="2"/>
      <c r="N15" s="2"/>
      <c r="O15" s="2"/>
      <c r="P15" s="2"/>
      <c r="Q15" s="2"/>
      <c r="R15" s="4"/>
      <c r="S15" s="7"/>
      <c r="T15" s="7"/>
      <c r="U15" s="7"/>
      <c r="V15" s="7"/>
      <c r="W15" s="6"/>
      <c r="X15" s="2"/>
    </row>
    <row r="16" spans="1:24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3"/>
      <c r="S16" s="12"/>
      <c r="T16" s="12"/>
      <c r="U16" s="12"/>
      <c r="V16" s="12"/>
      <c r="W16" s="14"/>
      <c r="X16" s="2"/>
    </row>
    <row r="17" spans="1:24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3"/>
      <c r="S17" s="12" t="s">
        <v>3</v>
      </c>
      <c r="T17" s="12" t="s">
        <v>4</v>
      </c>
      <c r="U17" s="10">
        <v>100</v>
      </c>
      <c r="V17" s="11" t="s">
        <v>2</v>
      </c>
      <c r="W17" s="14"/>
      <c r="X17" s="2"/>
    </row>
    <row r="18" spans="1:24" ht="1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3"/>
      <c r="S18" s="12"/>
      <c r="T18" s="12"/>
      <c r="U18" s="12"/>
      <c r="V18" s="12"/>
      <c r="W18" s="14"/>
      <c r="X18" s="2"/>
    </row>
    <row r="19" spans="1:24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9" t="s">
        <v>14</v>
      </c>
      <c r="V19" s="2"/>
      <c r="W19" s="2"/>
      <c r="X19" s="2"/>
    </row>
    <row r="20" spans="1:24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</sheetData>
  <sheetProtection sheet="1" objects="1" scenarios="1"/>
  <mergeCells count="4">
    <mergeCell ref="B3:D3"/>
    <mergeCell ref="B2:E2"/>
    <mergeCell ref="H3:N3"/>
    <mergeCell ref="E5:L5"/>
  </mergeCells>
  <conditionalFormatting sqref="E5:H5">
    <cfRule type="expression" dxfId="1" priority="1">
      <formula>$E$5="Dimensioneringen uppfyller Stockholms åtgärdsnivå"</formula>
    </cfRule>
  </conditionalFormatting>
  <dataValidations count="3">
    <dataValidation type="list" allowBlank="1" showInputMessage="1" showErrorMessage="1" sqref="F2">
      <formula1>"för att med god säkerhet omhänderta,för att med god precison omhänderta"</formula1>
    </dataValidation>
    <dataValidation type="list" allowBlank="1" showInputMessage="1" showErrorMessage="1" sqref="F3">
      <mc:AlternateContent xmlns:x12ac="http://schemas.microsoft.com/office/spreadsheetml/2011/1/ac" xmlns:mc="http://schemas.openxmlformats.org/markup-compatibility/2006">
        <mc:Choice Requires="x12ac">
          <x12ac:list>"i ett framtida, blötare klimat.",i dagens klimat.</x12ac:list>
        </mc:Choice>
        <mc:Fallback>
          <formula1>"i ett framtida, blötare klimat.,i dagens klimat."</formula1>
        </mc:Fallback>
      </mc:AlternateContent>
    </dataValidation>
    <dataValidation type="list" allowBlank="1" showInputMessage="1" showErrorMessage="1" sqref="B3:D3">
      <formula1>"98 procent,97 procent,95 procent,90 procent,80 procent,60 procent"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Normal="100" workbookViewId="0">
      <selection activeCell="K11" sqref="K11"/>
    </sheetView>
  </sheetViews>
  <sheetFormatPr defaultColWidth="9.140625" defaultRowHeight="15" customHeight="1" x14ac:dyDescent="0.25"/>
  <cols>
    <col min="1" max="1" width="1.7109375" style="1" customWidth="1"/>
    <col min="2" max="2" width="3.42578125" style="1" customWidth="1"/>
    <col min="3" max="3" width="2" style="1" customWidth="1"/>
    <col min="4" max="4" width="9.140625" style="1" customWidth="1"/>
    <col min="5" max="5" width="19.28515625" style="1" customWidth="1"/>
    <col min="6" max="6" width="34.85546875" style="1" bestFit="1" customWidth="1"/>
    <col min="7" max="7" width="2.7109375" style="1" customWidth="1"/>
    <col min="8" max="8" width="22" style="1" customWidth="1"/>
    <col min="9" max="9" width="3.42578125" style="1" bestFit="1" customWidth="1"/>
    <col min="10" max="10" width="2" style="1" bestFit="1" customWidth="1"/>
    <col min="11" max="11" width="6.42578125" style="1" customWidth="1"/>
    <col min="12" max="12" width="15.7109375" style="1" customWidth="1"/>
    <col min="13" max="13" width="3.42578125" style="1" customWidth="1"/>
    <col min="14" max="14" width="2" style="1" bestFit="1" customWidth="1"/>
    <col min="15" max="16" width="6.42578125" style="1" bestFit="1" customWidth="1"/>
    <col min="17" max="17" width="2.7109375" style="1" customWidth="1"/>
    <col min="18" max="18" width="12.7109375" style="1" customWidth="1"/>
    <col min="19" max="19" width="3.42578125" style="1" bestFit="1" customWidth="1"/>
    <col min="20" max="20" width="2" style="1" bestFit="1" customWidth="1"/>
    <col min="21" max="21" width="6.42578125" style="1" customWidth="1"/>
    <col min="22" max="22" width="6.42578125" style="1" bestFit="1" customWidth="1"/>
    <col min="23" max="23" width="12.7109375" style="1" customWidth="1"/>
    <col min="24" max="24" width="4.7109375" style="1" customWidth="1"/>
    <col min="25" max="16384" width="9.140625" style="1"/>
  </cols>
  <sheetData>
    <row r="1" spans="1:2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25">
      <c r="A2" s="2"/>
      <c r="B2" s="27" t="s">
        <v>9</v>
      </c>
      <c r="C2" s="28"/>
      <c r="D2" s="28"/>
      <c r="E2" s="29"/>
      <c r="F2" s="17" t="s">
        <v>8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5">
      <c r="A3" s="2"/>
      <c r="B3" s="24" t="s">
        <v>10</v>
      </c>
      <c r="C3" s="25"/>
      <c r="D3" s="26"/>
      <c r="E3" s="23" t="s">
        <v>16</v>
      </c>
      <c r="F3" s="17" t="s">
        <v>15</v>
      </c>
      <c r="G3" s="2"/>
      <c r="H3" s="30"/>
      <c r="I3" s="30"/>
      <c r="J3" s="30"/>
      <c r="K3" s="30"/>
      <c r="L3" s="30"/>
      <c r="M3" s="30"/>
      <c r="N3" s="30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25">
      <c r="A5" s="2"/>
      <c r="B5" s="15" t="s">
        <v>0</v>
      </c>
      <c r="C5" s="2" t="s">
        <v>4</v>
      </c>
      <c r="D5" s="20">
        <f>IF(F2="för att med god precison omhänderta",IF(B3="98 procent",6,IF(B3="97 procent",5.2,IF(B3="95 procent",4.2,IF(B3="90 procent",3.05,IF(B3="80 procent",2.05,IF(B3="60 procent",1.15,"?")))))),IF(F2="för att med god säkerhet omhänderta",IF(B3="98 procent",7,IF(B3="97 procent",5.9,IF(B3="95 procent",4.8,IF(B3="90 procent",3.4,IF(B3="80 procent",2.25,IF(B3="60 procent",1.3,"?")))))),"?"))*IF(F3="i dagens klimat.",1,IF(F3="i ett framtida, blötare klimat.",1.3,"?"))</f>
        <v>4.42</v>
      </c>
      <c r="E5" s="31" t="str">
        <f>IF(D5&gt;7,"OBS: Värdet får ej överstiga 7 om formeln ska gälla.",IF(D5&lt;4.4,"Dimensioneringen uppfyller inte Stockholms åtgärdsnivå som kräver att Ce är minst 4,4","Dimensioneringen uppfyller Stockholms åtgärdsnivå"))</f>
        <v>Dimensioneringen uppfyller Stockholms åtgärdsnivå</v>
      </c>
      <c r="F5" s="32"/>
      <c r="G5" s="33"/>
      <c r="H5" s="33"/>
      <c r="I5" s="33"/>
      <c r="J5" s="33"/>
      <c r="K5" s="33"/>
      <c r="L5" s="3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 t="s">
        <v>11</v>
      </c>
      <c r="N8" s="2" t="s">
        <v>4</v>
      </c>
      <c r="O8" s="18">
        <f>K11+U11</f>
        <v>999.99812792862167</v>
      </c>
      <c r="P8" s="8" t="s">
        <v>6</v>
      </c>
      <c r="Q8" s="2"/>
      <c r="R8" s="2"/>
      <c r="S8" s="2"/>
      <c r="T8" s="2"/>
      <c r="U8" s="2"/>
      <c r="V8" s="2"/>
      <c r="W8" s="2"/>
      <c r="X8" s="2"/>
    </row>
    <row r="9" spans="1:24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customHeight="1" x14ac:dyDescent="0.25">
      <c r="A11" s="2"/>
      <c r="B11" s="2"/>
      <c r="C11" s="2"/>
      <c r="D11" s="2"/>
      <c r="E11" s="2"/>
      <c r="F11" s="2"/>
      <c r="G11" s="2"/>
      <c r="H11" s="2"/>
      <c r="I11" s="2" t="s">
        <v>7</v>
      </c>
      <c r="J11" s="2" t="s">
        <v>4</v>
      </c>
      <c r="K11" s="10">
        <v>961.5</v>
      </c>
      <c r="L11" s="8" t="s">
        <v>6</v>
      </c>
      <c r="M11" s="2"/>
      <c r="N11" s="2"/>
      <c r="O11" s="2"/>
      <c r="P11" s="2"/>
      <c r="Q11" s="2"/>
      <c r="R11" s="2"/>
      <c r="S11" s="2" t="s">
        <v>5</v>
      </c>
      <c r="T11" s="2" t="s">
        <v>4</v>
      </c>
      <c r="U11" s="18">
        <f>(K11)/(U14/(D5*(SQRT(U14/U17)-U14/(20*U17)-(6-D5)/20))-1)</f>
        <v>38.498127928621656</v>
      </c>
      <c r="V11" s="8" t="s">
        <v>6</v>
      </c>
      <c r="W11" s="2"/>
      <c r="X11" s="2"/>
    </row>
    <row r="12" spans="1:24" ht="15" customHeight="1" thickBot="1" x14ac:dyDescent="0.3">
      <c r="A12" s="2"/>
      <c r="B12" s="2"/>
      <c r="C12" s="2"/>
      <c r="D12" s="2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2"/>
      <c r="S12" s="2"/>
      <c r="T12" s="2"/>
      <c r="U12" s="2"/>
      <c r="V12" s="2"/>
      <c r="W12" s="2"/>
      <c r="X12" s="2"/>
    </row>
    <row r="13" spans="1:24" ht="15" customHeight="1" thickTop="1" x14ac:dyDescent="0.25">
      <c r="A13" s="2"/>
      <c r="B13" s="2"/>
      <c r="C13" s="2"/>
      <c r="D13" s="2"/>
      <c r="E13" s="2"/>
      <c r="F13" s="2"/>
      <c r="G13" s="2"/>
      <c r="H13" s="16"/>
      <c r="I13" s="2"/>
      <c r="J13" s="2"/>
      <c r="K13" s="16" t="s">
        <v>12</v>
      </c>
      <c r="L13" s="2"/>
      <c r="M13" s="2"/>
      <c r="N13" s="2"/>
      <c r="O13" s="2"/>
      <c r="P13" s="2"/>
      <c r="Q13" s="2"/>
      <c r="R13" s="4"/>
      <c r="S13" s="5"/>
      <c r="T13" s="5"/>
      <c r="U13" s="5"/>
      <c r="V13" s="5"/>
      <c r="W13" s="6"/>
      <c r="X13" s="2"/>
    </row>
    <row r="14" spans="1:24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/>
      <c r="S14" s="5" t="s">
        <v>13</v>
      </c>
      <c r="T14" s="5" t="s">
        <v>4</v>
      </c>
      <c r="U14" s="10">
        <v>100</v>
      </c>
      <c r="V14" s="9" t="s">
        <v>1</v>
      </c>
      <c r="W14" s="6"/>
      <c r="X14" s="2"/>
    </row>
    <row r="15" spans="1:24" ht="1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1" t="str">
        <f>IF(U14/U17&lt;1/6,"OBS: Magasinet töms för fort för att formeln ska gälla.",IF(U14/U17&gt;12,"OBS: Magasinet töms för långsamt för att formeln ska gälla.",""))</f>
        <v/>
      </c>
      <c r="L15" s="2"/>
      <c r="M15" s="2"/>
      <c r="N15" s="2"/>
      <c r="O15" s="2"/>
      <c r="P15" s="2"/>
      <c r="Q15" s="2"/>
      <c r="R15" s="4"/>
      <c r="S15" s="7"/>
      <c r="T15" s="7"/>
      <c r="U15" s="7"/>
      <c r="V15" s="7"/>
      <c r="W15" s="6"/>
      <c r="X15" s="2"/>
    </row>
    <row r="16" spans="1:24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3"/>
      <c r="S16" s="12"/>
      <c r="T16" s="12"/>
      <c r="U16" s="12"/>
      <c r="V16" s="12"/>
      <c r="W16" s="14"/>
      <c r="X16" s="2"/>
    </row>
    <row r="17" spans="1:24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3"/>
      <c r="S17" s="12" t="s">
        <v>3</v>
      </c>
      <c r="T17" s="12" t="s">
        <v>4</v>
      </c>
      <c r="U17" s="10">
        <v>100</v>
      </c>
      <c r="V17" s="11" t="s">
        <v>2</v>
      </c>
      <c r="W17" s="14"/>
      <c r="X17" s="2"/>
    </row>
    <row r="18" spans="1:24" ht="1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3"/>
      <c r="S18" s="12"/>
      <c r="T18" s="12"/>
      <c r="U18" s="12"/>
      <c r="V18" s="12"/>
      <c r="W18" s="14"/>
      <c r="X18" s="2"/>
    </row>
    <row r="19" spans="1:24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6" t="s">
        <v>14</v>
      </c>
      <c r="V19" s="2"/>
      <c r="W19" s="2"/>
      <c r="X19" s="2"/>
    </row>
    <row r="20" spans="1:24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</sheetData>
  <sheetProtection sheet="1" objects="1" scenarios="1"/>
  <mergeCells count="4">
    <mergeCell ref="B3:D3"/>
    <mergeCell ref="B2:E2"/>
    <mergeCell ref="H3:N3"/>
    <mergeCell ref="E5:L5"/>
  </mergeCells>
  <conditionalFormatting sqref="E5:H5">
    <cfRule type="expression" dxfId="0" priority="1">
      <formula>$E$5="Dimensioneringen uppfyller Stockholms åtgärdsnivå"</formula>
    </cfRule>
  </conditionalFormatting>
  <dataValidations count="3">
    <dataValidation type="list" allowBlank="1" showInputMessage="1" showErrorMessage="1" sqref="F3">
      <mc:AlternateContent xmlns:x12ac="http://schemas.microsoft.com/office/spreadsheetml/2011/1/ac" xmlns:mc="http://schemas.openxmlformats.org/markup-compatibility/2006">
        <mc:Choice Requires="x12ac">
          <x12ac:list>"i ett framtida, blötare klimat.",i dagens klimat.</x12ac:list>
        </mc:Choice>
        <mc:Fallback>
          <formula1>"i ett framtida, blötare klimat.,i dagens klimat."</formula1>
        </mc:Fallback>
      </mc:AlternateContent>
    </dataValidation>
    <dataValidation type="list" allowBlank="1" showInputMessage="1" showErrorMessage="1" sqref="F2">
      <formula1>"för att med god säkerhet omhänderta,för att med god precison omhänderta"</formula1>
    </dataValidation>
    <dataValidation type="list" allowBlank="1" showInputMessage="1" showErrorMessage="1" sqref="B3:D3">
      <formula1>"98 procent,97 procent,95 procent,90 procent,80 procent,60 procent"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Beräkning från total yta</vt:lpstr>
      <vt:lpstr>Beräkning från hårdgjord yta</vt:lpstr>
    </vt:vector>
  </TitlesOfParts>
  <Company>Stockholms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Pramsten</dc:creator>
  <cp:lastModifiedBy>Joakim Pramsten</cp:lastModifiedBy>
  <dcterms:created xsi:type="dcterms:W3CDTF">2017-12-19T18:11:50Z</dcterms:created>
  <dcterms:modified xsi:type="dcterms:W3CDTF">2020-11-29T21:17:17Z</dcterms:modified>
</cp:coreProperties>
</file>